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O-AVD\5434 Statusrapport kollektivtransport\Rapport 2026\"/>
    </mc:Choice>
  </mc:AlternateContent>
  <xr:revisionPtr revIDLastSave="0" documentId="8_{D196E3A9-E860-4E49-9483-FD3162D7C0B4}" xr6:coauthVersionLast="47" xr6:coauthVersionMax="47" xr10:uidLastSave="{00000000-0000-0000-0000-000000000000}"/>
  <bookViews>
    <workbookView xWindow="4620" yWindow="1140" windowWidth="27375" windowHeight="18495" xr2:uid="{C99827BE-9B0B-4E47-ACBC-83815CD62C97}"/>
  </bookViews>
  <sheets>
    <sheet name="DATA_R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R13" i="1" l="1"/>
  <c r="K13" i="1"/>
  <c r="I13" i="1"/>
  <c r="I9" i="1"/>
  <c r="M4" i="1"/>
  <c r="F4" i="1"/>
  <c r="C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tc={9C307256-1E21-4AF1-8A35-775F6FDE386E}</author>
    <author>tc={0825D61F-B413-4531-978A-63157896C6C0}</author>
    <author>tc={766848E2-4A09-4130-A22E-2E9535F86690}</author>
    <author>tc={E5F75682-4187-4B34-98E3-CFCB4CAFD41D}</author>
    <author>tc={A2A9DF4E-7D15-4AFD-AC97-5F9244B0EF67}</author>
    <author>tc={A9A9B4A0-4763-42FF-8A7A-0397FBEEC885}</author>
    <author>tc={90EB36F6-C29B-4BCA-AC88-A59F5C98A9FE}</author>
    <author>tc={326F3377-250B-4796-B6FA-4CD5FCE078DF}</author>
    <author>tc={CEDF45F1-BB3F-4B90-94D0-041EB7F63A1F}</author>
    <author>tc={6EDC2E71-EE12-4F74-8B8F-6CAB2FEA10BF}</author>
  </authors>
  <commentList>
    <comment ref="I3" authorId="0" shapeId="0" xr:uid="{9C307256-1E21-4AF1-8A35-775F6FDE386E}">
      <text>
        <t>[Kommentartråd]
Din versjon av Excel lar deg lese denne kommentartråden. Eventuelle endringer i den vil imidlertid bli fjernet hvis filen åpnes i en nyere versjon av Excel. Finn ut mer: https://go.microsoft.com/fwlink/?linkid=870924
Kommentar:
    Jeg har lagt til kosntnadene for hurtigbåt</t>
      </text>
    </comment>
    <comment ref="C8" authorId="1" shapeId="0" xr:uid="{0825D61F-B413-4531-978A-63157896C6C0}">
      <text>
        <t>[Kommentartråd]
Din versjon av Excel lar deg lese denne kommentartråden. Eventuelle endringer i den vil imidlertid bli fjernet hvis filen åpnes i en nyere versjon av Excel. Finn ut mer: https://go.microsoft.com/fwlink/?linkid=870924
Kommentar:
    2019 tall for båt mangler</t>
      </text>
    </comment>
    <comment ref="C11" authorId="2" shapeId="0" xr:uid="{766848E2-4A09-4130-A22E-2E9535F86690}">
      <text>
        <t>[Kommentartråd]
Din versjon av Excel lar deg lese denne kommentartråden. Eventuelle endringer i den vil imidlertid bli fjernet hvis filen åpnes i en nyere versjon av Excel. Finn ut mer: https://go.microsoft.com/fwlink/?linkid=870924
Kommentar:
    Rutekilometerne for 2019 er kombinert fra de tidligere fylkene Hordaland og Sogn og Fjordane ved bruk av SSBs statistikk (tabell 06670). Tallene er justert med faktoren 0,923 for å korrigere for at SSB inkluderer privat transport, basert på gjennomsnittlig avvik mot Skyss-rapporterte tall 2020-2024.</t>
      </text>
    </comment>
    <comment ref="C74" authorId="3" shapeId="0" xr:uid="{E5F75682-4187-4B34-98E3-CFCB4CAFD41D}">
      <text>
        <t>[Kommentartråd]
Din versjon av Excel lar deg lese denne kommentartråden. Eventuelle endringer i den vil imidlertid bli fjernet hvis filen åpnes i en nyere versjon av Excel. Finn ut mer: https://go.microsoft.com/fwlink/?linkid=870924
Kommentar:
    Buss + båt</t>
      </text>
    </comment>
    <comment ref="S77" authorId="4" shapeId="0" xr:uid="{A2A9DF4E-7D15-4AFD-AC97-5F9244B0EF67}">
      <text>
        <t>[Kommentartråd]
Din versjon av Excel lar deg lese denne kommentartråden. Eventuelle endringer i den vil imidlertid bli fjernet hvis filen åpnes i en nyere versjon av Excel. Finn ut mer: https://go.microsoft.com/fwlink/?linkid=870924
Kommentar:
    Økningen knyttet til endring i regler for fritt skolevalg i Akershus</t>
      </text>
    </comment>
    <comment ref="P78" authorId="5" shapeId="0" xr:uid="{A9A9B4A0-4763-42FF-8A7A-0397FBEEC885}">
      <text>
        <t>[Kommentartråd]
Din versjon av Excel lar deg lese denne kommentartråden. Eventuelle endringer i den vil imidlertid bli fjernet hvis filen åpnes i en nyere versjon av Excel. Finn ut mer: https://go.microsoft.com/fwlink/?linkid=870924
Kommentar:
    Uten busskostnader</t>
      </text>
    </comment>
    <comment ref="R78" authorId="6" shapeId="0" xr:uid="{90EB36F6-C29B-4BCA-AC88-A59F5C98A9FE}">
      <text>
        <t>[Kommentartråd]
Din versjon av Excel lar deg lese denne kommentartråden. Eventuelle endringer i den vil imidlertid bli fjernet hvis filen åpnes i en nyere versjon av Excel. Finn ut mer: https://go.microsoft.com/fwlink/?linkid=870924
Kommentar:
    Har ikke tall</t>
      </text>
    </comment>
    <comment ref="C89" authorId="7" shapeId="0" xr:uid="{326F3377-250B-4796-B6FA-4CD5FCE078DF}">
      <text>
        <t>[Kommentartråd]
Din versjon av Excel lar deg lese denne kommentartråden. Eventuelle endringer i den vil imidlertid bli fjernet hvis filen åpnes i en nyere versjon av Excel. Finn ut mer: https://go.microsoft.com/fwlink/?linkid=870924
Kommentar:
    Ingen tall for ferge</t>
      </text>
    </comment>
    <comment ref="R89" authorId="8" shapeId="0" xr:uid="{CEDF45F1-BB3F-4B90-94D0-041EB7F63A1F}">
      <text>
        <t xml:space="preserve">[Kommentartråd]
Din versjon av Excel lar deg lese denne kommentartråden. Eventuelle endringer i den vil imidlertid bli fjernet hvis filen åpnes i en nyere versjon av Excel. Finn ut mer: https://go.microsoft.com/fwlink/?linkid=870924
Kommentar:
    Trolig rapportert feil data foregående år, se mer utfyllende kommentar i e-post. </t>
      </text>
    </comment>
    <comment ref="C90" authorId="9" shapeId="0" xr:uid="{6EDC2E71-EE12-4F74-8B8F-6CAB2FEA10BF}">
      <text>
        <t>[Kommentartråd]
Din versjon av Excel lar deg lese denne kommentartråden. Eventuelle endringer i den vil imidlertid bli fjernet hvis filen åpnes i en nyere versjon av Excel. Finn ut mer: https://go.microsoft.com/fwlink/?linkid=870924
Kommentar:
    Ingen tall for ferge</t>
      </text>
    </comment>
  </commentList>
</comments>
</file>

<file path=xl/sharedStrings.xml><?xml version="1.0" encoding="utf-8"?>
<sst xmlns="http://schemas.openxmlformats.org/spreadsheetml/2006/main" count="130" uniqueCount="40">
  <si>
    <t>ÅR</t>
  </si>
  <si>
    <t>FYLKE</t>
  </si>
  <si>
    <t>Rutekilometer</t>
  </si>
  <si>
    <t>Setekilometer</t>
  </si>
  <si>
    <t>Påstigninger (reiser/delreiser)</t>
  </si>
  <si>
    <t>Passasjerkilometer</t>
  </si>
  <si>
    <t>Plasskilometer</t>
  </si>
  <si>
    <t>Vognkilometer</t>
  </si>
  <si>
    <t>Fylkeskommunale bevilgninger</t>
  </si>
  <si>
    <t>Statlige bevilgninger</t>
  </si>
  <si>
    <t>Andre bevilgninger</t>
  </si>
  <si>
    <t>Totale bevilgninger</t>
  </si>
  <si>
    <t>Billettinntekter</t>
  </si>
  <si>
    <t>Driftskostnader</t>
  </si>
  <si>
    <t>Andre kostnader</t>
  </si>
  <si>
    <t>Totale kostnader</t>
  </si>
  <si>
    <t>CO2 utslipp (tonn)</t>
  </si>
  <si>
    <t>Påstigende lukket skolekyss</t>
  </si>
  <si>
    <t>Inntekter skolekyss</t>
  </si>
  <si>
    <t>Skolekyss - lukket kjøp</t>
  </si>
  <si>
    <t>Skyssberettigede VGS</t>
  </si>
  <si>
    <t>Befolkning</t>
  </si>
  <si>
    <t>Areal (Km2)</t>
  </si>
  <si>
    <t>Inbygger per km2</t>
  </si>
  <si>
    <t>Ruter</t>
  </si>
  <si>
    <t>Finnmark</t>
  </si>
  <si>
    <t>Innlandet</t>
  </si>
  <si>
    <t>Østfold</t>
  </si>
  <si>
    <t>Vestfold</t>
  </si>
  <si>
    <t>Telemark</t>
  </si>
  <si>
    <t>Vestfold og Telemark</t>
  </si>
  <si>
    <t>Brakar</t>
  </si>
  <si>
    <t>Kolumbus</t>
  </si>
  <si>
    <t>Skyss</t>
  </si>
  <si>
    <t>ATB</t>
  </si>
  <si>
    <t>Agder</t>
  </si>
  <si>
    <t>Møre &amp; Romsdal</t>
  </si>
  <si>
    <t>Norland</t>
  </si>
  <si>
    <t>Troms</t>
  </si>
  <si>
    <t>Ukjent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</si>
</sst>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_ * #,##0_ ;_ * \-#,##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  <scheme val="minor"/>
    </font>
    <font>
      <sz val="9"/>
      <color rgb="FF006100"/>
      <name val="Calibri"/>
      <family val="2"/>
      <scheme val="minor"/>
    </font>
    <font>
      <sz val="9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theme="4" tint="0.79998168889431442"/>
      </patternFill>
    </fill>
    <fill>
      <patternFill patternType="solid">
        <fgColor theme="5" tint="0.39997558519241921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6EFCE"/>
        <bgColor indexed="64"/>
      </patternFill>
    </fill>
  </fills>
  <borders count="17">
    <border>
      <left/>
      <right/>
      <top/>
      <bottom/>
      <diagonal/>
    </border>
    <border>
      <left/>
      <right style="thin">
        <color theme="4" tint="0.39997558519241921"/>
      </right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indexed="64"/>
      </top>
      <bottom/>
      <diagonal/>
    </border>
    <border>
      <left style="thin">
        <color indexed="64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theme="4" tint="0.39997558519241921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medium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thin">
        <color indexed="64"/>
      </left>
      <right style="thin">
        <color theme="4" tint="0.39997558519241921"/>
      </right>
      <top style="thin">
        <color theme="4" tint="0.3999755851924192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5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3" borderId="0" applyNumberFormat="0" applyBorder="0" applyAlignment="0" applyProtection="0"/>
  </cellStyleXfs>
  <cellXfs count="154">
    <xf numFmtId="0" fontId="0" fillId="0" borderId="0" xfId="0"/>
    <xf numFmtId="0" fontId="2" fillId="5" borderId="0" xfId="0" applyFont="1" applyFill="1"/>
    <xf numFmtId="0" fontId="2" fillId="5" borderId="1" xfId="0" applyFont="1" applyFill="1" applyBorder="1"/>
    <xf numFmtId="0" fontId="2" fillId="5" borderId="1" xfId="0" applyFont="1" applyFill="1" applyBorder="1" applyAlignment="1">
      <alignment wrapText="1"/>
    </xf>
    <xf numFmtId="0" fontId="2" fillId="5" borderId="2" xfId="0" applyFont="1" applyFill="1" applyBorder="1" applyAlignment="1">
      <alignment wrapText="1"/>
    </xf>
    <xf numFmtId="0" fontId="0" fillId="6" borderId="3" xfId="0" applyFill="1" applyBorder="1"/>
    <xf numFmtId="3" fontId="3" fillId="6" borderId="3" xfId="0" applyNumberFormat="1" applyFont="1" applyFill="1" applyBorder="1" applyAlignment="1">
      <alignment horizontal="center" wrapText="1"/>
    </xf>
    <xf numFmtId="3" fontId="3" fillId="6" borderId="4" xfId="3" applyNumberFormat="1" applyFont="1" applyFill="1" applyBorder="1" applyAlignment="1">
      <alignment horizontal="right"/>
    </xf>
    <xf numFmtId="3" fontId="3" fillId="3" borderId="4" xfId="3" applyNumberFormat="1" applyFont="1" applyBorder="1" applyAlignment="1">
      <alignment horizontal="right"/>
    </xf>
    <xf numFmtId="3" fontId="3" fillId="3" borderId="5" xfId="3" applyNumberFormat="1" applyFont="1" applyBorder="1" applyAlignment="1">
      <alignment horizontal="right"/>
    </xf>
    <xf numFmtId="3" fontId="3" fillId="6" borderId="5" xfId="0" applyNumberFormat="1" applyFont="1" applyFill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0" fontId="0" fillId="0" borderId="6" xfId="0" applyBorder="1"/>
    <xf numFmtId="3" fontId="3" fillId="6" borderId="5" xfId="4" applyNumberFormat="1" applyFont="1" applyFill="1" applyBorder="1" applyAlignment="1">
      <alignment horizontal="right"/>
    </xf>
    <xf numFmtId="3" fontId="3" fillId="2" borderId="5" xfId="2" applyNumberFormat="1" applyFont="1" applyBorder="1" applyAlignment="1">
      <alignment horizontal="right"/>
    </xf>
    <xf numFmtId="3" fontId="3" fillId="6" borderId="5" xfId="2" applyNumberFormat="1" applyFont="1" applyFill="1" applyBorder="1" applyAlignment="1">
      <alignment horizontal="right"/>
    </xf>
    <xf numFmtId="3" fontId="3" fillId="7" borderId="5" xfId="0" applyNumberFormat="1" applyFont="1" applyFill="1" applyBorder="1" applyAlignment="1">
      <alignment horizontal="right"/>
    </xf>
    <xf numFmtId="0" fontId="0" fillId="0" borderId="7" xfId="0" applyBorder="1"/>
    <xf numFmtId="3" fontId="3" fillId="0" borderId="7" xfId="0" applyNumberFormat="1" applyFont="1" applyBorder="1" applyAlignment="1">
      <alignment horizontal="center" wrapText="1"/>
    </xf>
    <xf numFmtId="3" fontId="3" fillId="3" borderId="2" xfId="3" applyNumberFormat="1" applyFont="1" applyBorder="1" applyAlignment="1">
      <alignment horizontal="right"/>
    </xf>
    <xf numFmtId="3" fontId="3" fillId="6" borderId="2" xfId="3" applyNumberFormat="1" applyFont="1" applyFill="1" applyBorder="1" applyAlignment="1">
      <alignment horizontal="right"/>
    </xf>
    <xf numFmtId="3" fontId="6" fillId="0" borderId="5" xfId="0" applyNumberFormat="1" applyFont="1" applyBorder="1" applyAlignment="1">
      <alignment horizontal="right"/>
    </xf>
    <xf numFmtId="3" fontId="6" fillId="6" borderId="5" xfId="0" applyNumberFormat="1" applyFont="1" applyFill="1" applyBorder="1" applyAlignment="1">
      <alignment horizontal="right"/>
    </xf>
    <xf numFmtId="0" fontId="0" fillId="6" borderId="5" xfId="0" applyFill="1" applyBorder="1"/>
    <xf numFmtId="3" fontId="3" fillId="4" borderId="5" xfId="4" applyNumberFormat="1" applyFont="1" applyBorder="1" applyAlignment="1">
      <alignment horizontal="right"/>
    </xf>
    <xf numFmtId="0" fontId="0" fillId="6" borderId="7" xfId="0" applyFill="1" applyBorder="1"/>
    <xf numFmtId="3" fontId="3" fillId="6" borderId="7" xfId="0" applyNumberFormat="1" applyFont="1" applyFill="1" applyBorder="1" applyAlignment="1">
      <alignment horizontal="center" wrapText="1"/>
    </xf>
    <xf numFmtId="0" fontId="0" fillId="0" borderId="2" xfId="0" applyBorder="1"/>
    <xf numFmtId="3" fontId="6" fillId="6" borderId="5" xfId="1" applyNumberFormat="1" applyFont="1" applyFill="1" applyBorder="1" applyAlignment="1">
      <alignment horizontal="right"/>
    </xf>
    <xf numFmtId="3" fontId="6" fillId="0" borderId="5" xfId="1" applyNumberFormat="1" applyFont="1" applyBorder="1" applyAlignment="1">
      <alignment horizontal="right"/>
    </xf>
    <xf numFmtId="0" fontId="0" fillId="0" borderId="5" xfId="0" applyBorder="1"/>
    <xf numFmtId="0" fontId="6" fillId="0" borderId="7" xfId="0" applyFont="1" applyBorder="1" applyAlignment="1">
      <alignment horizontal="center" wrapText="1"/>
    </xf>
    <xf numFmtId="0" fontId="7" fillId="7" borderId="5" xfId="0" applyFont="1" applyFill="1" applyBorder="1"/>
    <xf numFmtId="3" fontId="6" fillId="6" borderId="2" xfId="3" applyNumberFormat="1" applyFont="1" applyFill="1" applyBorder="1" applyAlignment="1">
      <alignment horizontal="right"/>
    </xf>
    <xf numFmtId="3" fontId="6" fillId="6" borderId="5" xfId="3" applyNumberFormat="1" applyFont="1" applyFill="1" applyBorder="1" applyAlignment="1">
      <alignment horizontal="right"/>
    </xf>
    <xf numFmtId="3" fontId="6" fillId="3" borderId="5" xfId="3" applyNumberFormat="1" applyFont="1" applyBorder="1" applyAlignment="1">
      <alignment horizontal="right"/>
    </xf>
    <xf numFmtId="3" fontId="6" fillId="6" borderId="5" xfId="4" applyNumberFormat="1" applyFont="1" applyFill="1" applyBorder="1" applyAlignment="1">
      <alignment horizontal="right"/>
    </xf>
    <xf numFmtId="3" fontId="6" fillId="8" borderId="5" xfId="2" applyNumberFormat="1" applyFont="1" applyFill="1" applyBorder="1" applyAlignment="1">
      <alignment horizontal="right"/>
    </xf>
    <xf numFmtId="3" fontId="6" fillId="9" borderId="5" xfId="2" applyNumberFormat="1" applyFont="1" applyFill="1" applyBorder="1" applyAlignment="1">
      <alignment horizontal="right"/>
    </xf>
    <xf numFmtId="3" fontId="6" fillId="7" borderId="5" xfId="0" applyNumberFormat="1" applyFont="1" applyFill="1" applyBorder="1"/>
    <xf numFmtId="3" fontId="6" fillId="10" borderId="5" xfId="0" applyNumberFormat="1" applyFont="1" applyFill="1" applyBorder="1"/>
    <xf numFmtId="3" fontId="6" fillId="7" borderId="5" xfId="0" applyNumberFormat="1" applyFont="1" applyFill="1" applyBorder="1" applyAlignment="1">
      <alignment horizontal="right"/>
    </xf>
    <xf numFmtId="3" fontId="3" fillId="6" borderId="2" xfId="3" applyNumberFormat="1" applyFont="1" applyFill="1" applyBorder="1" applyAlignment="1">
      <alignment horizontal="right" wrapText="1"/>
    </xf>
    <xf numFmtId="3" fontId="3" fillId="3" borderId="2" xfId="3" applyNumberFormat="1" applyFont="1" applyBorder="1" applyAlignment="1">
      <alignment horizontal="right" wrapText="1"/>
    </xf>
    <xf numFmtId="3" fontId="3" fillId="3" borderId="5" xfId="3" applyNumberFormat="1" applyFont="1" applyBorder="1" applyAlignment="1">
      <alignment horizontal="right" wrapText="1"/>
    </xf>
    <xf numFmtId="165" fontId="3" fillId="3" borderId="2" xfId="3" applyNumberFormat="1" applyFont="1" applyBorder="1" applyAlignment="1">
      <alignment horizontal="right"/>
    </xf>
    <xf numFmtId="165" fontId="3" fillId="6" borderId="2" xfId="3" applyNumberFormat="1" applyFont="1" applyFill="1" applyBorder="1" applyAlignment="1">
      <alignment horizontal="right"/>
    </xf>
    <xf numFmtId="165" fontId="3" fillId="3" borderId="5" xfId="3" applyNumberFormat="1" applyFont="1" applyBorder="1" applyAlignment="1">
      <alignment horizontal="right"/>
    </xf>
    <xf numFmtId="165" fontId="6" fillId="0" borderId="5" xfId="1" applyNumberFormat="1" applyFont="1" applyBorder="1" applyAlignment="1">
      <alignment horizontal="right"/>
    </xf>
    <xf numFmtId="165" fontId="6" fillId="6" borderId="5" xfId="1" applyNumberFormat="1" applyFont="1" applyFill="1" applyBorder="1" applyAlignment="1">
      <alignment horizontal="right"/>
    </xf>
    <xf numFmtId="165" fontId="6" fillId="6" borderId="5" xfId="0" applyNumberFormat="1" applyFont="1" applyFill="1" applyBorder="1" applyAlignment="1">
      <alignment horizontal="right"/>
    </xf>
    <xf numFmtId="165" fontId="3" fillId="4" borderId="5" xfId="4" applyNumberFormat="1" applyFont="1" applyBorder="1" applyAlignment="1">
      <alignment horizontal="right"/>
    </xf>
    <xf numFmtId="165" fontId="3" fillId="6" borderId="5" xfId="2" applyNumberFormat="1" applyFont="1" applyFill="1" applyBorder="1" applyAlignment="1">
      <alignment horizontal="right"/>
    </xf>
    <xf numFmtId="165" fontId="3" fillId="2" borderId="5" xfId="2" applyNumberFormat="1" applyFont="1" applyBorder="1" applyAlignment="1">
      <alignment horizontal="right"/>
    </xf>
    <xf numFmtId="165" fontId="6" fillId="0" borderId="5" xfId="0" applyNumberFormat="1" applyFont="1" applyBorder="1" applyAlignment="1">
      <alignment horizontal="right"/>
    </xf>
    <xf numFmtId="165" fontId="3" fillId="6" borderId="5" xfId="4" applyNumberFormat="1" applyFont="1" applyFill="1" applyBorder="1" applyAlignment="1">
      <alignment horizontal="right"/>
    </xf>
    <xf numFmtId="1" fontId="7" fillId="7" borderId="5" xfId="0" applyNumberFormat="1" applyFont="1" applyFill="1" applyBorder="1"/>
    <xf numFmtId="0" fontId="0" fillId="6" borderId="2" xfId="0" applyFill="1" applyBorder="1"/>
    <xf numFmtId="165" fontId="3" fillId="6" borderId="5" xfId="1" applyNumberFormat="1" applyFont="1" applyFill="1" applyBorder="1" applyAlignment="1">
      <alignment horizontal="right"/>
    </xf>
    <xf numFmtId="165" fontId="3" fillId="6" borderId="2" xfId="3" applyNumberFormat="1" applyFont="1" applyFill="1" applyBorder="1" applyAlignment="1">
      <alignment horizontal="right" wrapText="1"/>
    </xf>
    <xf numFmtId="165" fontId="3" fillId="3" borderId="2" xfId="3" applyNumberFormat="1" applyFont="1" applyBorder="1" applyAlignment="1">
      <alignment horizontal="right" wrapText="1"/>
    </xf>
    <xf numFmtId="165" fontId="3" fillId="3" borderId="5" xfId="3" applyNumberFormat="1" applyFont="1" applyBorder="1" applyAlignment="1">
      <alignment horizontal="right" wrapText="1"/>
    </xf>
    <xf numFmtId="165" fontId="6" fillId="6" borderId="5" xfId="0" applyNumberFormat="1" applyFont="1" applyFill="1" applyBorder="1" applyAlignment="1">
      <alignment horizontal="right" wrapText="1"/>
    </xf>
    <xf numFmtId="165" fontId="6" fillId="0" borderId="5" xfId="0" applyNumberFormat="1" applyFont="1" applyBorder="1" applyAlignment="1">
      <alignment horizontal="right" wrapText="1"/>
    </xf>
    <xf numFmtId="0" fontId="3" fillId="6" borderId="5" xfId="4" applyFont="1" applyFill="1" applyBorder="1" applyAlignment="1">
      <alignment horizontal="right"/>
    </xf>
    <xf numFmtId="0" fontId="3" fillId="2" borderId="5" xfId="2" applyFont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0" fillId="6" borderId="8" xfId="0" applyFill="1" applyBorder="1"/>
    <xf numFmtId="3" fontId="3" fillId="6" borderId="8" xfId="0" applyNumberFormat="1" applyFont="1" applyFill="1" applyBorder="1" applyAlignment="1">
      <alignment horizontal="center" wrapText="1"/>
    </xf>
    <xf numFmtId="3" fontId="3" fillId="6" borderId="9" xfId="3" applyNumberFormat="1" applyFont="1" applyFill="1" applyBorder="1" applyAlignment="1">
      <alignment horizontal="right"/>
    </xf>
    <xf numFmtId="3" fontId="3" fillId="3" borderId="10" xfId="3" applyNumberFormat="1" applyFont="1" applyBorder="1" applyAlignment="1">
      <alignment horizontal="right"/>
    </xf>
    <xf numFmtId="3" fontId="3" fillId="6" borderId="10" xfId="3" applyNumberFormat="1" applyFont="1" applyFill="1" applyBorder="1" applyAlignment="1">
      <alignment horizontal="right"/>
    </xf>
    <xf numFmtId="3" fontId="3" fillId="3" borderId="9" xfId="3" applyNumberFormat="1" applyFont="1" applyBorder="1" applyAlignment="1">
      <alignment horizontal="right"/>
    </xf>
    <xf numFmtId="3" fontId="3" fillId="3" borderId="11" xfId="3" applyNumberFormat="1" applyFont="1" applyBorder="1" applyAlignment="1">
      <alignment horizontal="right"/>
    </xf>
    <xf numFmtId="3" fontId="3" fillId="6" borderId="11" xfId="0" applyNumberFormat="1" applyFont="1" applyFill="1" applyBorder="1" applyAlignment="1">
      <alignment horizontal="right"/>
    </xf>
    <xf numFmtId="3" fontId="3" fillId="0" borderId="11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3" fontId="3" fillId="6" borderId="11" xfId="4" applyNumberFormat="1" applyFont="1" applyFill="1" applyBorder="1" applyAlignment="1">
      <alignment horizontal="right"/>
    </xf>
    <xf numFmtId="3" fontId="3" fillId="2" borderId="11" xfId="2" applyNumberFormat="1" applyFont="1" applyBorder="1" applyAlignment="1">
      <alignment horizontal="right"/>
    </xf>
    <xf numFmtId="3" fontId="3" fillId="6" borderId="11" xfId="2" applyNumberFormat="1" applyFont="1" applyFill="1" applyBorder="1" applyAlignment="1">
      <alignment horizontal="right"/>
    </xf>
    <xf numFmtId="3" fontId="3" fillId="7" borderId="11" xfId="0" applyNumberFormat="1" applyFont="1" applyFill="1" applyBorder="1" applyAlignment="1">
      <alignment horizontal="right"/>
    </xf>
    <xf numFmtId="0" fontId="0" fillId="6" borderId="0" xfId="0" applyFill="1"/>
    <xf numFmtId="3" fontId="3" fillId="6" borderId="0" xfId="0" applyNumberFormat="1" applyFont="1" applyFill="1" applyAlignment="1">
      <alignment horizontal="center" wrapText="1"/>
    </xf>
    <xf numFmtId="3" fontId="3" fillId="3" borderId="1" xfId="3" applyNumberFormat="1" applyFont="1" applyBorder="1" applyAlignment="1">
      <alignment horizontal="right"/>
    </xf>
    <xf numFmtId="166" fontId="6" fillId="6" borderId="5" xfId="0" applyNumberFormat="1" applyFont="1" applyFill="1" applyBorder="1" applyAlignment="1">
      <alignment horizontal="right"/>
    </xf>
    <xf numFmtId="166" fontId="6" fillId="0" borderId="5" xfId="0" applyNumberFormat="1" applyFont="1" applyBorder="1" applyAlignment="1">
      <alignment horizontal="right"/>
    </xf>
    <xf numFmtId="3" fontId="9" fillId="2" borderId="5" xfId="2" applyNumberFormat="1" applyFont="1" applyBorder="1" applyAlignment="1">
      <alignment horizontal="right"/>
    </xf>
    <xf numFmtId="0" fontId="0" fillId="0" borderId="3" xfId="0" applyBorder="1"/>
    <xf numFmtId="0" fontId="3" fillId="3" borderId="5" xfId="3" applyFont="1" applyBorder="1" applyAlignment="1">
      <alignment horizontal="right"/>
    </xf>
    <xf numFmtId="165" fontId="3" fillId="4" borderId="5" xfId="4" applyNumberFormat="1" applyFont="1" applyBorder="1"/>
    <xf numFmtId="0" fontId="9" fillId="2" borderId="5" xfId="2" applyFont="1" applyBorder="1" applyAlignment="1">
      <alignment horizontal="right"/>
    </xf>
    <xf numFmtId="165" fontId="9" fillId="2" borderId="5" xfId="2" applyNumberFormat="1" applyFont="1" applyBorder="1" applyAlignment="1">
      <alignment horizontal="right"/>
    </xf>
    <xf numFmtId="3" fontId="3" fillId="3" borderId="2" xfId="3" applyNumberFormat="1" applyFont="1" applyBorder="1"/>
    <xf numFmtId="3" fontId="3" fillId="3" borderId="5" xfId="3" applyNumberFormat="1" applyFont="1" applyBorder="1"/>
    <xf numFmtId="3" fontId="6" fillId="0" borderId="5" xfId="0" applyNumberFormat="1" applyFont="1" applyBorder="1"/>
    <xf numFmtId="3" fontId="6" fillId="6" borderId="5" xfId="0" applyNumberFormat="1" applyFont="1" applyFill="1" applyBorder="1"/>
    <xf numFmtId="0" fontId="6" fillId="0" borderId="5" xfId="0" applyFont="1" applyBorder="1"/>
    <xf numFmtId="0" fontId="6" fillId="6" borderId="5" xfId="0" applyFont="1" applyFill="1" applyBorder="1"/>
    <xf numFmtId="0" fontId="3" fillId="11" borderId="5" xfId="4" applyFont="1" applyFill="1" applyBorder="1"/>
    <xf numFmtId="0" fontId="9" fillId="2" borderId="5" xfId="2" applyFont="1" applyBorder="1"/>
    <xf numFmtId="3" fontId="9" fillId="2" borderId="5" xfId="2" applyNumberFormat="1" applyFont="1" applyBorder="1"/>
    <xf numFmtId="3" fontId="6" fillId="6" borderId="2" xfId="3" applyNumberFormat="1" applyFont="1" applyFill="1" applyBorder="1"/>
    <xf numFmtId="3" fontId="6" fillId="3" borderId="2" xfId="3" applyNumberFormat="1" applyFont="1" applyBorder="1"/>
    <xf numFmtId="3" fontId="6" fillId="6" borderId="5" xfId="3" applyNumberFormat="1" applyFont="1" applyFill="1" applyBorder="1"/>
    <xf numFmtId="3" fontId="6" fillId="3" borderId="5" xfId="3" applyNumberFormat="1" applyFont="1" applyBorder="1"/>
    <xf numFmtId="3" fontId="6" fillId="6" borderId="5" xfId="4" applyNumberFormat="1" applyFont="1" applyFill="1" applyBorder="1"/>
    <xf numFmtId="3" fontId="6" fillId="8" borderId="5" xfId="2" applyNumberFormat="1" applyFont="1" applyFill="1" applyBorder="1"/>
    <xf numFmtId="3" fontId="6" fillId="9" borderId="5" xfId="2" applyNumberFormat="1" applyFont="1" applyFill="1" applyBorder="1"/>
    <xf numFmtId="165" fontId="3" fillId="12" borderId="2" xfId="3" applyNumberFormat="1" applyFont="1" applyFill="1" applyBorder="1" applyAlignment="1">
      <alignment horizontal="right" wrapText="1"/>
    </xf>
    <xf numFmtId="165" fontId="3" fillId="12" borderId="5" xfId="3" applyNumberFormat="1" applyFont="1" applyFill="1" applyBorder="1" applyAlignment="1">
      <alignment horizontal="right" wrapText="1"/>
    </xf>
    <xf numFmtId="165" fontId="6" fillId="12" borderId="5" xfId="1" applyNumberFormat="1" applyFont="1" applyFill="1" applyBorder="1" applyAlignment="1">
      <alignment horizontal="right"/>
    </xf>
    <xf numFmtId="3" fontId="3" fillId="12" borderId="5" xfId="0" applyNumberFormat="1" applyFont="1" applyFill="1" applyBorder="1" applyAlignment="1">
      <alignment horizontal="right"/>
    </xf>
    <xf numFmtId="3" fontId="3" fillId="11" borderId="5" xfId="4" applyNumberFormat="1" applyFont="1" applyFill="1" applyBorder="1" applyAlignment="1">
      <alignment horizontal="right"/>
    </xf>
    <xf numFmtId="0" fontId="3" fillId="4" borderId="5" xfId="4" applyFont="1" applyBorder="1" applyAlignment="1">
      <alignment horizontal="right"/>
    </xf>
    <xf numFmtId="0" fontId="0" fillId="0" borderId="13" xfId="0" applyBorder="1"/>
    <xf numFmtId="3" fontId="3" fillId="3" borderId="14" xfId="3" applyNumberFormat="1" applyFont="1" applyBorder="1" applyAlignment="1">
      <alignment horizontal="right" wrapText="1"/>
    </xf>
    <xf numFmtId="0" fontId="0" fillId="6" borderId="15" xfId="0" applyFill="1" applyBorder="1"/>
    <xf numFmtId="3" fontId="3" fillId="3" borderId="16" xfId="3" applyNumberFormat="1" applyFont="1" applyBorder="1" applyAlignment="1">
      <alignment horizontal="right"/>
    </xf>
    <xf numFmtId="3" fontId="3" fillId="4" borderId="11" xfId="4" applyNumberFormat="1" applyFont="1" applyBorder="1" applyAlignment="1">
      <alignment horizontal="right"/>
    </xf>
    <xf numFmtId="3" fontId="9" fillId="2" borderId="11" xfId="2" applyNumberFormat="1" applyFont="1" applyBorder="1" applyAlignment="1">
      <alignment horizontal="right"/>
    </xf>
    <xf numFmtId="1" fontId="3" fillId="7" borderId="5" xfId="0" applyNumberFormat="1" applyFont="1" applyFill="1" applyBorder="1" applyAlignment="1">
      <alignment horizontal="right"/>
    </xf>
    <xf numFmtId="3" fontId="6" fillId="3" borderId="2" xfId="3" applyNumberFormat="1" applyFont="1" applyBorder="1" applyAlignment="1">
      <alignment horizontal="right"/>
    </xf>
    <xf numFmtId="165" fontId="3" fillId="3" borderId="2" xfId="3" applyNumberFormat="1" applyFont="1" applyBorder="1"/>
    <xf numFmtId="165" fontId="3" fillId="3" borderId="5" xfId="3" applyNumberFormat="1" applyFont="1" applyBorder="1"/>
    <xf numFmtId="3" fontId="3" fillId="12" borderId="2" xfId="3" applyNumberFormat="1" applyFont="1" applyFill="1" applyBorder="1" applyAlignment="1">
      <alignment horizontal="right"/>
    </xf>
    <xf numFmtId="3" fontId="3" fillId="12" borderId="5" xfId="3" applyNumberFormat="1" applyFont="1" applyFill="1" applyBorder="1" applyAlignment="1">
      <alignment horizontal="right"/>
    </xf>
    <xf numFmtId="3" fontId="8" fillId="6" borderId="5" xfId="0" applyNumberFormat="1" applyFont="1" applyFill="1" applyBorder="1" applyAlignment="1">
      <alignment horizontal="right"/>
    </xf>
    <xf numFmtId="3" fontId="6" fillId="10" borderId="5" xfId="0" applyNumberFormat="1" applyFont="1" applyFill="1" applyBorder="1" applyAlignment="1">
      <alignment horizontal="right"/>
    </xf>
    <xf numFmtId="3" fontId="3" fillId="3" borderId="1" xfId="5" applyNumberFormat="1" applyFont="1" applyBorder="1" applyAlignment="1">
      <alignment horizontal="right"/>
    </xf>
    <xf numFmtId="3" fontId="8" fillId="3" borderId="1" xfId="5" applyNumberFormat="1" applyFont="1" applyBorder="1" applyAlignment="1">
      <alignment horizontal="right"/>
    </xf>
    <xf numFmtId="3" fontId="8" fillId="3" borderId="2" xfId="5" applyNumberFormat="1" applyFont="1" applyBorder="1" applyAlignment="1">
      <alignment horizontal="right"/>
    </xf>
    <xf numFmtId="3" fontId="8" fillId="3" borderId="5" xfId="5" applyNumberFormat="1" applyFont="1" applyBorder="1" applyAlignment="1">
      <alignment horizontal="right"/>
    </xf>
    <xf numFmtId="3" fontId="8" fillId="6" borderId="5" xfId="5" applyNumberFormat="1" applyFont="1" applyFill="1" applyBorder="1" applyAlignment="1">
      <alignment horizontal="right"/>
    </xf>
    <xf numFmtId="3" fontId="3" fillId="3" borderId="2" xfId="5" applyNumberFormat="1" applyFont="1" applyBorder="1" applyAlignment="1">
      <alignment horizontal="right"/>
    </xf>
    <xf numFmtId="3" fontId="3" fillId="3" borderId="5" xfId="5" applyNumberFormat="1" applyFont="1" applyBorder="1" applyAlignment="1">
      <alignment horizontal="right"/>
    </xf>
    <xf numFmtId="3" fontId="8" fillId="12" borderId="5" xfId="5" applyNumberFormat="1" applyFont="1" applyFill="1" applyBorder="1" applyAlignment="1">
      <alignment horizontal="right"/>
    </xf>
    <xf numFmtId="3" fontId="3" fillId="13" borderId="2" xfId="5" applyNumberFormat="1" applyFont="1" applyFill="1" applyBorder="1" applyAlignment="1">
      <alignment horizontal="right"/>
    </xf>
    <xf numFmtId="3" fontId="3" fillId="13" borderId="5" xfId="5" applyNumberFormat="1" applyFont="1" applyFill="1" applyBorder="1" applyAlignment="1">
      <alignment horizontal="right"/>
    </xf>
    <xf numFmtId="3" fontId="3" fillId="13" borderId="5" xfId="0" applyNumberFormat="1" applyFont="1" applyFill="1" applyBorder="1" applyAlignment="1">
      <alignment horizontal="right"/>
    </xf>
    <xf numFmtId="3" fontId="3" fillId="12" borderId="5" xfId="4" applyNumberFormat="1" applyFont="1" applyFill="1" applyBorder="1" applyAlignment="1">
      <alignment horizontal="right"/>
    </xf>
    <xf numFmtId="3" fontId="3" fillId="11" borderId="2" xfId="5" applyNumberFormat="1" applyFont="1" applyFill="1" applyBorder="1" applyAlignment="1">
      <alignment horizontal="right"/>
    </xf>
    <xf numFmtId="3" fontId="3" fillId="11" borderId="5" xfId="5" applyNumberFormat="1" applyFont="1" applyFill="1" applyBorder="1" applyAlignment="1">
      <alignment horizontal="right"/>
    </xf>
    <xf numFmtId="3" fontId="3" fillId="3" borderId="9" xfId="5" applyNumberFormat="1" applyFont="1" applyBorder="1" applyAlignment="1">
      <alignment horizontal="right"/>
    </xf>
    <xf numFmtId="3" fontId="3" fillId="3" borderId="12" xfId="5" applyNumberFormat="1" applyFont="1" applyBorder="1" applyAlignment="1">
      <alignment horizontal="right"/>
    </xf>
    <xf numFmtId="3" fontId="8" fillId="3" borderId="12" xfId="5" applyNumberFormat="1" applyFont="1" applyBorder="1" applyAlignment="1">
      <alignment horizontal="right"/>
    </xf>
    <xf numFmtId="3" fontId="3" fillId="12" borderId="12" xfId="4" applyNumberFormat="1" applyFont="1" applyFill="1" applyBorder="1" applyAlignment="1">
      <alignment horizontal="right"/>
    </xf>
    <xf numFmtId="3" fontId="9" fillId="14" borderId="12" xfId="2" applyNumberFormat="1" applyFont="1" applyFill="1" applyBorder="1" applyAlignment="1">
      <alignment horizontal="right"/>
    </xf>
    <xf numFmtId="3" fontId="3" fillId="7" borderId="12" xfId="0" applyNumberFormat="1" applyFont="1" applyFill="1" applyBorder="1" applyAlignment="1">
      <alignment horizontal="right"/>
    </xf>
    <xf numFmtId="3" fontId="6" fillId="8" borderId="5" xfId="0" applyNumberFormat="1" applyFont="1" applyFill="1" applyBorder="1"/>
    <xf numFmtId="3" fontId="6" fillId="9" borderId="5" xfId="0" applyNumberFormat="1" applyFont="1" applyFill="1" applyBorder="1"/>
    <xf numFmtId="3" fontId="6" fillId="0" borderId="2" xfId="0" applyNumberFormat="1" applyFont="1" applyBorder="1"/>
    <xf numFmtId="3" fontId="6" fillId="6" borderId="2" xfId="0" applyNumberFormat="1" applyFont="1" applyFill="1" applyBorder="1"/>
    <xf numFmtId="0" fontId="0" fillId="8" borderId="0" xfId="0" applyFill="1"/>
  </cellXfs>
  <cellStyles count="6">
    <cellStyle name="20 % – uthevingsfarge 1" xfId="3" builtinId="30"/>
    <cellStyle name="20 % – uthevingsfarge 1 2" xfId="5" xr:uid="{922C0C87-A456-4DBE-A77A-4DA8866FFA72}"/>
    <cellStyle name="40 % – uthevingsfarge 5" xfId="4" builtinId="47"/>
    <cellStyle name="God" xfId="2" builtinId="26"/>
    <cellStyle name="Komma" xfId="1" builtinId="3"/>
    <cellStyle name="Normal" xfId="0" builtinId="0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theme="5" tint="0.39997558519241921"/>
        </patternFill>
      </fill>
      <border diagonalUp="0" diagonalDown="0">
        <left style="thin">
          <color indexed="64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fill>
        <patternFill patternType="solid">
          <fgColor theme="4" tint="0.79998168889431442"/>
          <bgColor theme="5" tint="0.39997558519241921"/>
        </patternFill>
      </fill>
      <border diagonalUp="0" diagonalDown="0">
        <left style="thin">
          <color indexed="64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theme="5" tint="0.39997558519241921"/>
        </patternFill>
      </fill>
      <border diagonalUp="0" diagonalDown="0">
        <left style="thin">
          <color indexed="64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fill>
        <patternFill patternType="solid">
          <fgColor theme="4" tint="0.79998168889431442"/>
          <bgColor rgb="FF92D050"/>
        </patternFill>
      </fill>
      <border diagonalUp="0" diagonalDown="0">
        <left style="thin">
          <color indexed="64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92D050"/>
        </patternFill>
      </fill>
      <border diagonalUp="0" diagonalDown="0">
        <left style="thin">
          <color indexed="64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fill>
        <patternFill patternType="solid">
          <fgColor theme="4" tint="0.79998168889431442"/>
          <bgColor rgb="FF92D050"/>
        </patternFill>
      </fill>
      <border diagonalUp="0" diagonalDown="0">
        <left style="thin">
          <color indexed="64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92D050"/>
        </patternFill>
      </fill>
      <border diagonalUp="0" diagonalDown="0">
        <left style="thin">
          <color indexed="64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itwi Wolday" id="{F0A887F4-CD85-41B1-8629-283CA197D18C}" userId="S::fitwi.wolday@toi.no::a9fd2d0b-771e-4fb9-900a-d1d243e2a95d" providerId="AD"/>
  <person displayName="Jørgen Aarhaug" id="{60CA43ED-D445-4572-AB6F-CA5A09F6AA13}" userId="S::jorgen.aarhaug@toi.no::3a1ab32b-2972-4211-8735-520150ece688" providerId="AD"/>
  <person displayName="Christoph Gabriel Harzer" id="{06EA92A7-FD89-4BB3-B458-8D250FB05B80}" userId="S::Christoph.Harzer@toi.no::65e098cf-520e-4cd8-b626-5e14b649f883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B516B5-E273-4204-8A63-17532BB05C0D}" name="Tabell4" displayName="Tabell4" ref="A1:X106" totalsRowShown="0" headerRowDxfId="25" tableBorderDxfId="24">
  <autoFilter ref="A1:X106" xr:uid="{8C40B1C6-6819-3B41-A7D8-8A1C79C1A37F}"/>
  <tableColumns count="24">
    <tableColumn id="1" xr3:uid="{93D0F5C8-1CBD-4D66-B464-26BFE0F33034}" name="ÅR" dataDxfId="23"/>
    <tableColumn id="2" xr3:uid="{EFEE36A9-F143-4CDA-A528-9B60699E422E}" name="FYLKE" dataDxfId="22"/>
    <tableColumn id="3" xr3:uid="{1C40F3AF-D76A-46F1-8167-C4D1BC554475}" name="Rutekilometer" dataDxfId="21"/>
    <tableColumn id="4" xr3:uid="{2F8B06F9-BAE0-48D9-99B8-E1CA4741AB50}" name="Setekilometer" dataDxfId="20"/>
    <tableColumn id="5" xr3:uid="{A06BEA5B-E105-4678-ADBE-55854DC2F697}" name="Påstigninger (reiser/delreiser)" dataDxfId="19"/>
    <tableColumn id="6" xr3:uid="{59B90C8B-A5B6-4C6C-AAA6-5F0643B9E13E}" name="Passasjerkilometer" dataDxfId="18"/>
    <tableColumn id="7" xr3:uid="{C87DCF47-1F32-4B70-A3AD-AC422C826A99}" name="Plasskilometer" dataDxfId="17"/>
    <tableColumn id="8" xr3:uid="{94018C1E-E0BA-4E58-9644-ED0144BF601A}" name="Vognkilometer" dataDxfId="16"/>
    <tableColumn id="9" xr3:uid="{0873B298-6A99-4662-B51E-8B9AC77F70DB}" name="Fylkeskommunale bevilgninger" dataDxfId="15"/>
    <tableColumn id="10" xr3:uid="{83068540-5C5F-4F91-B8C2-A34ABC130427}" name="Statlige bevilgninger" dataDxfId="14"/>
    <tableColumn id="11" xr3:uid="{5711AA5E-0558-47BE-B862-500A27E2E473}" name="Andre bevilgninger" dataDxfId="13"/>
    <tableColumn id="12" xr3:uid="{3251CB91-24B6-43BC-ACF7-211EF19730D5}" name="Totale bevilgninger" dataDxfId="12"/>
    <tableColumn id="13" xr3:uid="{00B18ADE-05E3-42EC-9E7F-D1F846EF060C}" name="Billettinntekter" dataDxfId="11"/>
    <tableColumn id="14" xr3:uid="{79C85699-91AF-407A-90DD-EED4D9E9234E}" name="Driftskostnader" dataDxfId="10"/>
    <tableColumn id="15" xr3:uid="{B53A6892-FF24-4BBA-8079-9B0162D2C958}" name="Andre kostnader" dataDxfId="9"/>
    <tableColumn id="16" xr3:uid="{A908EF3A-701F-4148-957D-C9553A54BA8A}" name="Totale kostnader" dataDxfId="8"/>
    <tableColumn id="17" xr3:uid="{8AA65953-BC8E-4D91-BACE-8A9F1418D546}" name="CO2 utslipp (tonn)" dataDxfId="7"/>
    <tableColumn id="18" xr3:uid="{FDA2BB85-6701-4ED5-B9AF-C834DBB59359}" name="Påstigende lukket skolekyss" dataDxfId="6"/>
    <tableColumn id="19" xr3:uid="{A3850E8A-D328-4C0A-8FD6-223A9857B7F9}" name="Inntekter skolekyss" dataDxfId="5"/>
    <tableColumn id="20" xr3:uid="{DBE65F89-46B8-482A-871F-8C441A2E9214}" name="Skolekyss - lukket kjøp" dataDxfId="4"/>
    <tableColumn id="21" xr3:uid="{2C5281F4-A86F-4C8C-B58B-27871260A774}" name="Skyssberettigede VGS" dataDxfId="3"/>
    <tableColumn id="22" xr3:uid="{9C286D5E-B322-458E-A142-2BC82C1EEAB2}" name="Befolkning" dataDxfId="2"/>
    <tableColumn id="23" xr3:uid="{95DC10E2-6695-4303-A615-65DF62B0A084}" name="Areal (Km2)" dataDxfId="1"/>
    <tableColumn id="24" xr3:uid="{46E9E970-1E57-4D60-A7CC-827D63A7F38E}" name="Inbygger per km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3" dT="2025-08-05T08:03:40.39" personId="{60CA43ED-D445-4572-AB6F-CA5A09F6AA13}" id="{9C307256-1E21-4AF1-8A35-775F6FDE386E}">
    <text>Jeg har lagt til kosntnadene for hurtigbåt</text>
  </threadedComment>
  <threadedComment ref="C8" dT="2024-07-10T13:34:45.06" personId="{F0A887F4-CD85-41B1-8629-283CA197D18C}" id="{0825D61F-B413-4531-978A-63157896C6C0}">
    <text>2019 tall for båt mangler</text>
  </threadedComment>
  <threadedComment ref="C11" dT="2025-05-26T09:39:57.14" personId="{06EA92A7-FD89-4BB3-B458-8D250FB05B80}" id="{766848E2-4A09-4130-A22E-2E9535F86690}">
    <text>Rutekilometerne for 2019 er kombinert fra de tidligere fylkene Hordaland og Sogn og Fjordane ved bruk av SSBs statistikk (tabell 06670). Tallene er justert med faktoren 0,923 for å korrigere for at SSB inkluderer privat transport, basert på gjennomsnittlig avvik mot Skyss-rapporterte tall 2020-2024.</text>
  </threadedComment>
  <threadedComment ref="C74" dT="2024-07-10T14:36:26.52" personId="{F0A887F4-CD85-41B1-8629-283CA197D18C}" id="{E5F75682-4187-4B34-98E3-CFCB4CAFD41D}">
    <text>Buss + båt</text>
  </threadedComment>
  <threadedComment ref="S77" dT="2025-05-22T14:36:52.58" personId="{06EA92A7-FD89-4BB3-B458-8D250FB05B80}" id="{A2A9DF4E-7D15-4AFD-AC97-5F9244B0EF67}">
    <text>Økningen knyttet til endring i regler for fritt skolevalg i Akershus</text>
  </threadedComment>
  <threadedComment ref="P78" dT="2025-05-26T11:18:11.63" personId="{06EA92A7-FD89-4BB3-B458-8D250FB05B80}" id="{A9A9B4A0-4763-42FF-8A7A-0397FBEEC885}">
    <text>Uten busskostnader</text>
  </threadedComment>
  <threadedComment ref="R78" dT="2025-05-15T12:49:45.87" personId="{06EA92A7-FD89-4BB3-B458-8D250FB05B80}" id="{90EB36F6-C29B-4BCA-AC88-A59F5C98A9FE}">
    <text>Har ikke tall</text>
  </threadedComment>
  <threadedComment ref="C89" dT="2025-05-23T08:55:43.52" personId="{06EA92A7-FD89-4BB3-B458-8D250FB05B80}" id="{326F3377-250B-4796-B6FA-4CD5FCE078DF}">
    <text>Ingen tall for ferge</text>
  </threadedComment>
  <threadedComment ref="R89" dT="2025-05-22T14:45:43.18" personId="{06EA92A7-FD89-4BB3-B458-8D250FB05B80}" id="{CEDF45F1-BB3F-4B90-94D0-041EB7F63A1F}">
    <text xml:space="preserve">Trolig rapportert feil data foregående år, se mer utfyllende kommentar i e-post. </text>
  </threadedComment>
  <threadedComment ref="C90" dT="2025-05-23T08:56:01.94" personId="{06EA92A7-FD89-4BB3-B458-8D250FB05B80}" id="{6EDC2E71-EE12-4F74-8B8F-6CAB2FEA10BF}">
    <text>Ingen tall for ferge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52EBA-07BE-4326-93F3-D13EDE2F53B4}">
  <sheetPr>
    <tabColor rgb="FFC00000"/>
  </sheetPr>
  <dimension ref="A1:Z107"/>
  <sheetViews>
    <sheetView tabSelected="1" workbookViewId="0">
      <selection activeCell="P116" sqref="P116"/>
    </sheetView>
  </sheetViews>
  <sheetFormatPr baseColWidth="10" defaultRowHeight="14.5" x14ac:dyDescent="0.35"/>
  <cols>
    <col min="2" max="2" width="22.54296875" customWidth="1"/>
    <col min="3" max="3" width="19.81640625" customWidth="1"/>
    <col min="4" max="4" width="20.81640625" customWidth="1"/>
    <col min="5" max="5" width="37.453125" customWidth="1"/>
    <col min="6" max="6" width="24.54296875" customWidth="1"/>
    <col min="7" max="7" width="20" customWidth="1"/>
    <col min="8" max="8" width="20.453125" customWidth="1"/>
    <col min="9" max="9" width="38.54296875" customWidth="1"/>
    <col min="10" max="10" width="27" customWidth="1"/>
    <col min="11" max="12" width="25.453125" customWidth="1"/>
    <col min="13" max="13" width="21" customWidth="1"/>
    <col min="14" max="14" width="21.1796875" customWidth="1"/>
    <col min="15" max="15" width="22.54296875" customWidth="1"/>
    <col min="16" max="16" width="22.81640625" customWidth="1"/>
    <col min="17" max="17" width="24.453125" customWidth="1"/>
    <col min="18" max="18" width="35" customWidth="1"/>
    <col min="19" max="19" width="25.453125" customWidth="1"/>
    <col min="20" max="20" width="29.453125" customWidth="1"/>
    <col min="21" max="21" width="28" customWidth="1"/>
    <col min="22" max="22" width="16" customWidth="1"/>
    <col min="23" max="23" width="16.81640625" customWidth="1"/>
    <col min="24" max="24" width="23.453125" customWidth="1"/>
  </cols>
  <sheetData>
    <row r="1" spans="1:26" ht="42" x14ac:dyDescent="0.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4"/>
      <c r="Z1" s="4"/>
    </row>
    <row r="2" spans="1:26" x14ac:dyDescent="0.35">
      <c r="A2" s="5">
        <v>2019</v>
      </c>
      <c r="B2" s="6" t="s">
        <v>24</v>
      </c>
      <c r="C2" s="7">
        <v>122218293.02525622</v>
      </c>
      <c r="D2" s="8">
        <v>5657000000</v>
      </c>
      <c r="E2" s="7">
        <v>356225082.01797539</v>
      </c>
      <c r="F2" s="8">
        <v>2364973782.1685405</v>
      </c>
      <c r="G2" s="9">
        <v>10727716510.487736</v>
      </c>
      <c r="H2" s="9">
        <v>140551036.97904462</v>
      </c>
      <c r="I2" s="10">
        <v>2953364000</v>
      </c>
      <c r="J2" s="11">
        <v>231742000</v>
      </c>
      <c r="K2" s="10">
        <v>743708000</v>
      </c>
      <c r="L2" s="12">
        <v>3928814000</v>
      </c>
      <c r="M2" s="10">
        <v>4670069000</v>
      </c>
      <c r="N2" s="11">
        <v>9101126000</v>
      </c>
      <c r="O2" s="10">
        <v>76000000</v>
      </c>
      <c r="P2" s="11">
        <v>9177126000</v>
      </c>
      <c r="Q2" s="13">
        <v>48811</v>
      </c>
      <c r="R2" s="14">
        <v>615181</v>
      </c>
      <c r="S2" s="15">
        <v>182653000</v>
      </c>
      <c r="T2" s="14">
        <v>220071000</v>
      </c>
      <c r="U2" s="15">
        <v>12731</v>
      </c>
      <c r="V2" s="16">
        <v>1337282</v>
      </c>
      <c r="W2" s="16">
        <v>5648</v>
      </c>
      <c r="X2" s="16">
        <v>236.7708923512748</v>
      </c>
    </row>
    <row r="3" spans="1:26" x14ac:dyDescent="0.35">
      <c r="A3" s="17">
        <v>2019</v>
      </c>
      <c r="B3" s="18" t="s">
        <v>25</v>
      </c>
      <c r="C3" s="19">
        <v>5763529</v>
      </c>
      <c r="D3" s="20">
        <v>238214139</v>
      </c>
      <c r="E3" s="19">
        <v>1651721</v>
      </c>
      <c r="F3" s="20">
        <v>49325343</v>
      </c>
      <c r="G3" s="9"/>
      <c r="H3" s="9">
        <v>6572505.6999999993</v>
      </c>
      <c r="I3" s="21">
        <v>397142007</v>
      </c>
      <c r="J3" s="22"/>
      <c r="K3" s="21"/>
      <c r="L3" s="23">
        <v>397142007</v>
      </c>
      <c r="M3" s="11"/>
      <c r="N3" s="10">
        <v>397142007</v>
      </c>
      <c r="O3" s="11"/>
      <c r="P3" s="10">
        <v>397142007</v>
      </c>
      <c r="Q3" s="24">
        <v>14910</v>
      </c>
      <c r="R3" s="15"/>
      <c r="S3" s="14"/>
      <c r="T3" s="15"/>
      <c r="U3" s="14">
        <v>450</v>
      </c>
      <c r="V3" s="16">
        <v>75865</v>
      </c>
      <c r="W3" s="16">
        <v>48631</v>
      </c>
      <c r="X3" s="16">
        <v>1.5600131603298308</v>
      </c>
    </row>
    <row r="4" spans="1:26" x14ac:dyDescent="0.35">
      <c r="A4" s="25">
        <v>2019</v>
      </c>
      <c r="B4" s="26" t="s">
        <v>26</v>
      </c>
      <c r="C4" s="20">
        <f>21652674</f>
        <v>21652674</v>
      </c>
      <c r="D4" s="27"/>
      <c r="E4" s="20">
        <v>11299106</v>
      </c>
      <c r="F4" s="19">
        <f>91374000+90309024</f>
        <v>181683024</v>
      </c>
      <c r="G4" s="9"/>
      <c r="H4" s="9"/>
      <c r="I4" s="28">
        <v>709600000</v>
      </c>
      <c r="J4" s="29"/>
      <c r="K4" s="28"/>
      <c r="L4" s="30">
        <v>709600000</v>
      </c>
      <c r="M4" s="28">
        <f>(105.4+157.5)*1000000</f>
        <v>262899999.99999997</v>
      </c>
      <c r="N4" s="29">
        <v>942500000</v>
      </c>
      <c r="O4" s="28">
        <v>109800000</v>
      </c>
      <c r="P4" s="29">
        <v>1052300000</v>
      </c>
      <c r="Q4" s="13">
        <v>9329</v>
      </c>
      <c r="R4" s="14">
        <v>903625</v>
      </c>
      <c r="S4" s="15"/>
      <c r="T4" s="14"/>
      <c r="U4" s="15">
        <v>7847</v>
      </c>
      <c r="V4" s="16">
        <v>386951</v>
      </c>
      <c r="W4" s="16">
        <v>52589</v>
      </c>
      <c r="X4" s="16">
        <v>7.3580216395063607</v>
      </c>
    </row>
    <row r="5" spans="1:26" x14ac:dyDescent="0.35">
      <c r="A5" s="17">
        <v>2019</v>
      </c>
      <c r="B5" s="31" t="s">
        <v>27</v>
      </c>
      <c r="C5" s="19">
        <v>11962948</v>
      </c>
      <c r="D5" s="20">
        <v>514406764</v>
      </c>
      <c r="E5" s="19">
        <v>10192372</v>
      </c>
      <c r="F5" s="20">
        <v>68963335</v>
      </c>
      <c r="G5" s="9">
        <v>765628672</v>
      </c>
      <c r="H5" s="9">
        <v>13757390.199999999</v>
      </c>
      <c r="I5" s="29">
        <v>409800000</v>
      </c>
      <c r="J5" s="28">
        <v>49300000</v>
      </c>
      <c r="K5" s="29"/>
      <c r="L5" s="10">
        <v>459100000</v>
      </c>
      <c r="M5" s="29">
        <v>153200000</v>
      </c>
      <c r="N5" s="28">
        <v>562400000</v>
      </c>
      <c r="O5" s="29">
        <v>49900000</v>
      </c>
      <c r="P5" s="28">
        <v>612300000</v>
      </c>
      <c r="Q5" s="24">
        <v>3450</v>
      </c>
      <c r="R5" s="15">
        <v>590520</v>
      </c>
      <c r="S5" s="14">
        <v>77000000</v>
      </c>
      <c r="T5" s="15">
        <v>86211000</v>
      </c>
      <c r="U5" s="14">
        <v>5204</v>
      </c>
      <c r="V5" s="32">
        <v>297520</v>
      </c>
      <c r="W5" s="32">
        <v>4187</v>
      </c>
      <c r="X5" s="16">
        <v>71.058036780511102</v>
      </c>
    </row>
    <row r="6" spans="1:26" x14ac:dyDescent="0.35">
      <c r="A6" s="5">
        <v>2019</v>
      </c>
      <c r="B6" s="26" t="s">
        <v>28</v>
      </c>
      <c r="C6" s="33"/>
      <c r="D6" s="33"/>
      <c r="E6" s="33"/>
      <c r="F6" s="33"/>
      <c r="G6" s="34"/>
      <c r="H6" s="35"/>
      <c r="I6" s="28"/>
      <c r="J6" s="28"/>
      <c r="K6" s="28"/>
      <c r="L6" s="22"/>
      <c r="M6" s="28"/>
      <c r="N6" s="28"/>
      <c r="O6" s="28"/>
      <c r="P6" s="28"/>
      <c r="Q6" s="36"/>
      <c r="R6" s="37"/>
      <c r="S6" s="38"/>
      <c r="T6" s="37"/>
      <c r="U6" s="38"/>
      <c r="V6" s="39"/>
      <c r="W6" s="40"/>
      <c r="X6" s="41"/>
    </row>
    <row r="7" spans="1:26" x14ac:dyDescent="0.35">
      <c r="A7" s="5">
        <v>2019</v>
      </c>
      <c r="B7" s="26" t="s">
        <v>29</v>
      </c>
      <c r="C7" s="33"/>
      <c r="D7" s="33"/>
      <c r="E7" s="33"/>
      <c r="F7" s="33"/>
      <c r="G7" s="34"/>
      <c r="H7" s="35"/>
      <c r="I7" s="28"/>
      <c r="J7" s="28"/>
      <c r="K7" s="28"/>
      <c r="L7" s="22"/>
      <c r="M7" s="28"/>
      <c r="N7" s="28"/>
      <c r="O7" s="28"/>
      <c r="P7" s="28"/>
      <c r="Q7" s="36"/>
      <c r="R7" s="37"/>
      <c r="S7" s="38"/>
      <c r="T7" s="37"/>
      <c r="U7" s="38"/>
      <c r="V7" s="39"/>
      <c r="W7" s="40"/>
      <c r="X7" s="41"/>
    </row>
    <row r="8" spans="1:26" x14ac:dyDescent="0.35">
      <c r="A8" s="25">
        <v>2019</v>
      </c>
      <c r="B8" s="26" t="s">
        <v>30</v>
      </c>
      <c r="C8" s="42">
        <v>20271447</v>
      </c>
      <c r="D8" s="43">
        <v>773372092</v>
      </c>
      <c r="E8" s="42">
        <v>16640161</v>
      </c>
      <c r="F8" s="43">
        <v>166522950.69999999</v>
      </c>
      <c r="G8" s="44">
        <v>1637001290</v>
      </c>
      <c r="H8" s="44">
        <v>23312164.049999997</v>
      </c>
      <c r="I8" s="28"/>
      <c r="J8" s="29"/>
      <c r="K8" s="28"/>
      <c r="L8" s="30"/>
      <c r="M8" s="28"/>
      <c r="N8" s="11"/>
      <c r="O8" s="28"/>
      <c r="P8" s="21">
        <v>828000000</v>
      </c>
      <c r="Q8" s="13"/>
      <c r="R8" s="14"/>
      <c r="S8" s="15"/>
      <c r="T8" s="14"/>
      <c r="U8" s="15"/>
      <c r="V8" s="16">
        <v>424396</v>
      </c>
      <c r="W8" s="16">
        <v>17522</v>
      </c>
      <c r="X8" s="16">
        <v>24.220751055815548</v>
      </c>
    </row>
    <row r="9" spans="1:26" x14ac:dyDescent="0.35">
      <c r="A9" s="17">
        <v>2019</v>
      </c>
      <c r="B9" s="18" t="s">
        <v>31</v>
      </c>
      <c r="C9" s="45">
        <v>13231957</v>
      </c>
      <c r="D9" s="46">
        <v>604303476.19000006</v>
      </c>
      <c r="E9" s="45">
        <v>12625254</v>
      </c>
      <c r="F9" s="46">
        <v>144685410.84</v>
      </c>
      <c r="G9" s="47">
        <v>125730055414</v>
      </c>
      <c r="H9" s="47">
        <v>15216750.549999999</v>
      </c>
      <c r="I9" s="48">
        <f>434299998</f>
        <v>434299998</v>
      </c>
      <c r="J9" s="49"/>
      <c r="K9" s="48">
        <v>49042165</v>
      </c>
      <c r="L9" s="23">
        <v>483342163</v>
      </c>
      <c r="M9" s="48">
        <v>191542654</v>
      </c>
      <c r="N9" s="50">
        <v>750205967</v>
      </c>
      <c r="O9" s="48">
        <v>5290</v>
      </c>
      <c r="P9" s="49">
        <v>750211257</v>
      </c>
      <c r="Q9" s="51">
        <v>3382</v>
      </c>
      <c r="R9" s="52">
        <v>1446945</v>
      </c>
      <c r="S9" s="53">
        <v>65984005</v>
      </c>
      <c r="T9" s="52">
        <v>81079039</v>
      </c>
      <c r="U9" s="53">
        <v>1146</v>
      </c>
      <c r="V9" s="16">
        <v>283148</v>
      </c>
      <c r="W9" s="16">
        <v>14913</v>
      </c>
      <c r="X9" s="16">
        <v>18.986655937772412</v>
      </c>
    </row>
    <row r="10" spans="1:26" x14ac:dyDescent="0.35">
      <c r="A10" s="25">
        <v>2019</v>
      </c>
      <c r="B10" s="26" t="s">
        <v>32</v>
      </c>
      <c r="C10" s="46">
        <v>21626263</v>
      </c>
      <c r="D10" s="45">
        <v>1061362788</v>
      </c>
      <c r="E10" s="46">
        <v>28077222</v>
      </c>
      <c r="F10" s="45">
        <v>169090417</v>
      </c>
      <c r="G10" s="47">
        <v>1061362788</v>
      </c>
      <c r="H10" s="47">
        <v>21626263</v>
      </c>
      <c r="I10" s="49">
        <v>886714253</v>
      </c>
      <c r="J10" s="48">
        <v>142179142</v>
      </c>
      <c r="K10" s="49"/>
      <c r="L10" s="11">
        <v>1028893395</v>
      </c>
      <c r="M10" s="49">
        <v>454584154</v>
      </c>
      <c r="N10" s="54">
        <v>1395442166</v>
      </c>
      <c r="O10" s="49">
        <v>92432608</v>
      </c>
      <c r="P10" s="48">
        <v>1487874774</v>
      </c>
      <c r="Q10" s="55"/>
      <c r="R10" s="53">
        <v>303240</v>
      </c>
      <c r="S10" s="52">
        <v>48496985</v>
      </c>
      <c r="T10" s="53">
        <v>82217000</v>
      </c>
      <c r="U10" s="52"/>
      <c r="V10" s="56">
        <v>475654</v>
      </c>
      <c r="W10" s="56">
        <v>9377</v>
      </c>
      <c r="X10" s="16">
        <v>50.7256052042231</v>
      </c>
    </row>
    <row r="11" spans="1:26" x14ac:dyDescent="0.35">
      <c r="A11" s="17">
        <v>2019</v>
      </c>
      <c r="B11" s="18" t="s">
        <v>33</v>
      </c>
      <c r="C11" s="19">
        <v>47800516.400281101</v>
      </c>
      <c r="D11" s="57"/>
      <c r="E11" s="19"/>
      <c r="F11" s="20"/>
      <c r="G11" s="9"/>
      <c r="H11" s="9"/>
      <c r="I11" s="11"/>
      <c r="J11" s="10"/>
      <c r="K11" s="11"/>
      <c r="L11" s="10"/>
      <c r="M11" s="11"/>
      <c r="N11" s="10"/>
      <c r="O11" s="11"/>
      <c r="P11" s="58">
        <v>3085000000</v>
      </c>
      <c r="Q11" s="24"/>
      <c r="R11" s="15"/>
      <c r="S11" s="14"/>
      <c r="T11" s="15"/>
      <c r="U11" s="14"/>
      <c r="V11" s="16">
        <v>634269</v>
      </c>
      <c r="W11" s="16">
        <v>34061</v>
      </c>
      <c r="X11" s="16">
        <v>18.621561316461641</v>
      </c>
    </row>
    <row r="12" spans="1:26" x14ac:dyDescent="0.35">
      <c r="A12" s="25">
        <v>2019</v>
      </c>
      <c r="B12" s="26" t="s">
        <v>34</v>
      </c>
      <c r="C12" s="59">
        <v>28610746.685556803</v>
      </c>
      <c r="D12" s="60">
        <v>1417287790.527056</v>
      </c>
      <c r="E12" s="59">
        <v>42563894</v>
      </c>
      <c r="F12" s="60">
        <v>482677243.15181839</v>
      </c>
      <c r="G12" s="61">
        <v>2493131910.3901486</v>
      </c>
      <c r="H12" s="61">
        <v>32681667.728040319</v>
      </c>
      <c r="I12" s="62">
        <v>796735000</v>
      </c>
      <c r="J12" s="48"/>
      <c r="K12" s="49"/>
      <c r="L12" s="11">
        <v>796735000</v>
      </c>
      <c r="M12" s="62">
        <v>566309934.82142854</v>
      </c>
      <c r="N12" s="63">
        <v>1358882955</v>
      </c>
      <c r="O12" s="62">
        <v>57279000</v>
      </c>
      <c r="P12" s="63">
        <v>1416161955</v>
      </c>
      <c r="Q12" s="64">
        <v>44563</v>
      </c>
      <c r="R12" s="65">
        <v>2708</v>
      </c>
      <c r="S12" s="52">
        <v>38336000</v>
      </c>
      <c r="T12" s="53">
        <v>130643556</v>
      </c>
      <c r="U12" s="15">
        <v>6100</v>
      </c>
      <c r="V12" s="16">
        <v>462032</v>
      </c>
      <c r="W12" s="16">
        <v>41898</v>
      </c>
      <c r="X12" s="16">
        <v>11.027543080815313</v>
      </c>
    </row>
    <row r="13" spans="1:26" x14ac:dyDescent="0.35">
      <c r="A13" s="17">
        <v>2019</v>
      </c>
      <c r="B13" s="18" t="s">
        <v>35</v>
      </c>
      <c r="C13" s="19">
        <v>18678575</v>
      </c>
      <c r="D13" s="20">
        <v>743644720</v>
      </c>
      <c r="E13" s="19">
        <v>19041103</v>
      </c>
      <c r="F13" s="20">
        <v>177408109</v>
      </c>
      <c r="G13" s="9">
        <v>1137962399</v>
      </c>
      <c r="H13" s="9">
        <v>21480361.249999996</v>
      </c>
      <c r="I13" s="21">
        <f>258218000+182767000</f>
        <v>440985000</v>
      </c>
      <c r="J13" s="22">
        <v>73000000</v>
      </c>
      <c r="K13" s="21">
        <f>4628000+783182</f>
        <v>5411182</v>
      </c>
      <c r="L13" s="23">
        <v>519396182</v>
      </c>
      <c r="M13" s="21">
        <v>196681412</v>
      </c>
      <c r="N13" s="22">
        <v>851228366</v>
      </c>
      <c r="O13" s="21">
        <v>229</v>
      </c>
      <c r="P13" s="22">
        <v>851228595</v>
      </c>
      <c r="Q13" s="24">
        <v>18097.342000000001</v>
      </c>
      <c r="R13" s="52">
        <f>736*180*2</f>
        <v>264960</v>
      </c>
      <c r="S13" s="53">
        <v>94266877</v>
      </c>
      <c r="T13" s="52">
        <v>47666000</v>
      </c>
      <c r="U13" s="53">
        <v>3973</v>
      </c>
      <c r="V13" s="16">
        <v>305244</v>
      </c>
      <c r="W13" s="16">
        <v>16434</v>
      </c>
      <c r="X13" s="16">
        <v>18.57393209200438</v>
      </c>
    </row>
    <row r="14" spans="1:26" x14ac:dyDescent="0.35">
      <c r="A14" s="25">
        <v>2019</v>
      </c>
      <c r="B14" s="26" t="s">
        <v>36</v>
      </c>
      <c r="C14" s="59">
        <v>18416031</v>
      </c>
      <c r="D14" s="60">
        <v>891061691.72000003</v>
      </c>
      <c r="E14" s="59">
        <v>6512523</v>
      </c>
      <c r="F14" s="60">
        <v>62791161.059234507</v>
      </c>
      <c r="G14" s="61">
        <v>1503061691.72</v>
      </c>
      <c r="H14" s="61">
        <v>21116031</v>
      </c>
      <c r="I14" s="10">
        <v>505019000</v>
      </c>
      <c r="J14" s="48"/>
      <c r="K14" s="49"/>
      <c r="L14" s="30">
        <v>505019000</v>
      </c>
      <c r="M14" s="10">
        <v>282195993.5</v>
      </c>
      <c r="N14" s="11">
        <v>794842704</v>
      </c>
      <c r="O14" s="10">
        <v>4313277.92</v>
      </c>
      <c r="P14" s="11">
        <v>799155981.91999996</v>
      </c>
      <c r="Q14" s="13">
        <v>26042.278706000001</v>
      </c>
      <c r="R14" s="14">
        <v>913</v>
      </c>
      <c r="S14" s="15">
        <v>76304403</v>
      </c>
      <c r="T14" s="14">
        <v>26969212.399999999</v>
      </c>
      <c r="U14" s="52"/>
      <c r="V14" s="16">
        <v>267420</v>
      </c>
      <c r="W14" s="16">
        <v>14469</v>
      </c>
      <c r="X14" s="16">
        <v>18.482272444536594</v>
      </c>
    </row>
    <row r="15" spans="1:26" x14ac:dyDescent="0.35">
      <c r="A15" s="17">
        <v>2019</v>
      </c>
      <c r="B15" s="18" t="s">
        <v>37</v>
      </c>
      <c r="C15" s="19">
        <v>15828560</v>
      </c>
      <c r="D15" s="20">
        <v>673310483</v>
      </c>
      <c r="E15" s="19">
        <v>8502272</v>
      </c>
      <c r="F15" s="20">
        <v>102559505</v>
      </c>
      <c r="G15" s="9"/>
      <c r="H15" s="9"/>
      <c r="I15" s="11">
        <v>755864005</v>
      </c>
      <c r="J15" s="10"/>
      <c r="K15" s="11"/>
      <c r="L15" s="10">
        <v>755864005</v>
      </c>
      <c r="M15" s="66">
        <v>239118931</v>
      </c>
      <c r="N15" s="10">
        <v>953688951</v>
      </c>
      <c r="O15" s="67"/>
      <c r="P15" s="10">
        <v>953688951</v>
      </c>
      <c r="Q15" s="24">
        <v>48111</v>
      </c>
      <c r="R15" s="15"/>
      <c r="S15" s="65">
        <v>14213064</v>
      </c>
      <c r="T15" s="15"/>
      <c r="U15" s="65">
        <v>3924</v>
      </c>
      <c r="V15" s="16">
        <v>243385</v>
      </c>
      <c r="W15" s="16">
        <v>38472</v>
      </c>
      <c r="X15" s="16">
        <v>6.3262892493241836</v>
      </c>
    </row>
    <row r="16" spans="1:26" ht="15" thickBot="1" x14ac:dyDescent="0.4">
      <c r="A16" s="68">
        <v>2019</v>
      </c>
      <c r="B16" s="69" t="s">
        <v>38</v>
      </c>
      <c r="C16" s="70">
        <v>13184600</v>
      </c>
      <c r="D16" s="71">
        <v>611023476</v>
      </c>
      <c r="E16" s="72">
        <v>13073587</v>
      </c>
      <c r="F16" s="73">
        <v>181493029</v>
      </c>
      <c r="G16" s="74">
        <v>106102796</v>
      </c>
      <c r="H16" s="74">
        <v>15078052.549999999</v>
      </c>
      <c r="I16" s="75">
        <v>348813706.13980246</v>
      </c>
      <c r="J16" s="76">
        <v>36000000</v>
      </c>
      <c r="K16" s="75">
        <v>9100000</v>
      </c>
      <c r="L16" s="77">
        <v>393913706.13980246</v>
      </c>
      <c r="M16" s="75">
        <v>303275000</v>
      </c>
      <c r="N16" s="76">
        <v>753565706.13980246</v>
      </c>
      <c r="O16" s="75"/>
      <c r="P16" s="76">
        <v>753565706.13980246</v>
      </c>
      <c r="Q16" s="78"/>
      <c r="R16" s="79">
        <v>1794940</v>
      </c>
      <c r="S16" s="80">
        <v>51972000</v>
      </c>
      <c r="T16" s="79">
        <v>44273421</v>
      </c>
      <c r="U16" s="80">
        <v>1906</v>
      </c>
      <c r="V16" s="81">
        <v>167202</v>
      </c>
      <c r="W16" s="81">
        <v>25881</v>
      </c>
      <c r="X16" s="81">
        <v>6.4604149762373941</v>
      </c>
    </row>
    <row r="17" spans="1:26" x14ac:dyDescent="0.35">
      <c r="A17" s="82">
        <v>2020</v>
      </c>
      <c r="B17" s="83" t="s">
        <v>24</v>
      </c>
      <c r="C17" s="84">
        <v>124279508.61901945</v>
      </c>
      <c r="D17" s="84">
        <v>5614348002.8806648</v>
      </c>
      <c r="E17" s="84">
        <v>216826904.9472999</v>
      </c>
      <c r="F17" s="84">
        <v>1313479974.8567801</v>
      </c>
      <c r="G17" s="9">
        <v>11959565287.310072</v>
      </c>
      <c r="H17" s="9">
        <v>142921434.91187236</v>
      </c>
      <c r="I17" s="85">
        <v>5244076000</v>
      </c>
      <c r="J17" s="86">
        <v>197729000</v>
      </c>
      <c r="K17" s="85">
        <v>760883000</v>
      </c>
      <c r="L17" s="11">
        <v>6202688000</v>
      </c>
      <c r="M17" s="85">
        <v>2937818126</v>
      </c>
      <c r="N17" s="86">
        <v>9535732380</v>
      </c>
      <c r="O17" s="85">
        <v>79000000</v>
      </c>
      <c r="P17" s="86">
        <v>9614732380</v>
      </c>
      <c r="Q17" s="24">
        <v>28434.082999999999</v>
      </c>
      <c r="R17" s="87">
        <v>469303</v>
      </c>
      <c r="S17" s="87">
        <v>209654000</v>
      </c>
      <c r="T17" s="87">
        <v>242280000</v>
      </c>
      <c r="U17" s="87">
        <v>13016</v>
      </c>
      <c r="V17" s="16">
        <v>1359686</v>
      </c>
      <c r="W17" s="16">
        <v>5833</v>
      </c>
      <c r="X17" s="16">
        <v>233.10234870564031</v>
      </c>
    </row>
    <row r="18" spans="1:26" x14ac:dyDescent="0.35">
      <c r="A18" s="88">
        <v>2020</v>
      </c>
      <c r="B18" s="18" t="s">
        <v>25</v>
      </c>
      <c r="C18" s="19">
        <v>5549545</v>
      </c>
      <c r="D18" s="19">
        <v>228660884</v>
      </c>
      <c r="E18" s="19">
        <v>1255973</v>
      </c>
      <c r="F18" s="19">
        <v>35915372</v>
      </c>
      <c r="G18" s="89" t="s">
        <v>39</v>
      </c>
      <c r="H18" s="9">
        <v>6326155.1499999994</v>
      </c>
      <c r="I18" s="21">
        <v>417595984</v>
      </c>
      <c r="J18" s="22"/>
      <c r="K18" s="21">
        <v>2900000</v>
      </c>
      <c r="L18" s="10">
        <v>420495984</v>
      </c>
      <c r="M18" s="11"/>
      <c r="N18" s="10">
        <v>229713355</v>
      </c>
      <c r="O18" s="11">
        <v>190782629</v>
      </c>
      <c r="P18" s="10">
        <v>420495984</v>
      </c>
      <c r="Q18" s="90">
        <v>14734</v>
      </c>
      <c r="R18" s="87"/>
      <c r="S18" s="87"/>
      <c r="T18" s="87"/>
      <c r="U18" s="91">
        <v>258</v>
      </c>
      <c r="V18" s="16">
        <v>75472</v>
      </c>
      <c r="W18" s="16">
        <v>48633</v>
      </c>
      <c r="X18" s="16">
        <v>1.5518680731190755</v>
      </c>
    </row>
    <row r="19" spans="1:26" x14ac:dyDescent="0.35">
      <c r="A19" s="5">
        <v>2020</v>
      </c>
      <c r="B19" s="26" t="s">
        <v>26</v>
      </c>
      <c r="C19" s="45">
        <v>19624375</v>
      </c>
      <c r="D19" s="45">
        <v>617202987</v>
      </c>
      <c r="E19" s="45">
        <v>7529929</v>
      </c>
      <c r="F19" s="45">
        <v>81882629</v>
      </c>
      <c r="G19" s="47">
        <v>925804480.5</v>
      </c>
      <c r="H19" s="47">
        <v>22568031.25</v>
      </c>
      <c r="I19" s="10">
        <v>704362600</v>
      </c>
      <c r="J19" s="11"/>
      <c r="K19" s="10">
        <v>62700000</v>
      </c>
      <c r="L19" s="11">
        <v>767062600</v>
      </c>
      <c r="M19" s="10">
        <v>194400000</v>
      </c>
      <c r="N19" s="11">
        <v>920000000</v>
      </c>
      <c r="O19" s="10">
        <v>77400000</v>
      </c>
      <c r="P19" s="11">
        <v>997400000</v>
      </c>
      <c r="Q19" s="24">
        <v>7227</v>
      </c>
      <c r="R19" s="92">
        <v>778895</v>
      </c>
      <c r="S19" s="92">
        <v>144681457</v>
      </c>
      <c r="T19" s="92">
        <v>189080058.41</v>
      </c>
      <c r="U19" s="92">
        <v>7680</v>
      </c>
      <c r="V19" s="16">
        <v>387285</v>
      </c>
      <c r="W19" s="16">
        <v>52589</v>
      </c>
      <c r="X19" s="16">
        <v>7.36437277757706</v>
      </c>
    </row>
    <row r="20" spans="1:26" x14ac:dyDescent="0.35">
      <c r="A20" s="88">
        <v>2020</v>
      </c>
      <c r="B20" s="31" t="s">
        <v>27</v>
      </c>
      <c r="C20" s="93">
        <v>11702983</v>
      </c>
      <c r="D20" s="93">
        <v>503228269</v>
      </c>
      <c r="E20" s="93">
        <v>7041519</v>
      </c>
      <c r="F20" s="93">
        <v>57469446</v>
      </c>
      <c r="G20" s="94">
        <v>748990912</v>
      </c>
      <c r="H20" s="94">
        <v>13458430.449999999</v>
      </c>
      <c r="I20" s="95">
        <v>450800000</v>
      </c>
      <c r="J20" s="96">
        <v>59400000</v>
      </c>
      <c r="K20" s="95"/>
      <c r="L20" s="96">
        <v>510200000</v>
      </c>
      <c r="M20" s="95">
        <v>114500000</v>
      </c>
      <c r="N20" s="96">
        <v>573000000</v>
      </c>
      <c r="O20" s="97">
        <v>51700000</v>
      </c>
      <c r="P20" s="98">
        <v>624700000</v>
      </c>
      <c r="Q20" s="99">
        <v>3050</v>
      </c>
      <c r="R20" s="100">
        <v>587100</v>
      </c>
      <c r="S20" s="101">
        <v>77000000</v>
      </c>
      <c r="T20" s="101">
        <v>94200000</v>
      </c>
      <c r="U20" s="100">
        <v>4393</v>
      </c>
      <c r="V20" s="32">
        <v>299447</v>
      </c>
      <c r="W20" s="32">
        <v>4005</v>
      </c>
      <c r="X20" s="16">
        <v>74.768289637952563</v>
      </c>
    </row>
    <row r="21" spans="1:26" x14ac:dyDescent="0.35">
      <c r="A21" s="5">
        <v>2020</v>
      </c>
      <c r="B21" s="26" t="s">
        <v>28</v>
      </c>
      <c r="C21" s="102"/>
      <c r="D21" s="103"/>
      <c r="E21" s="102"/>
      <c r="F21" s="103"/>
      <c r="G21" s="104"/>
      <c r="H21" s="105"/>
      <c r="I21" s="96"/>
      <c r="J21" s="96"/>
      <c r="K21" s="96"/>
      <c r="L21" s="96"/>
      <c r="M21" s="96"/>
      <c r="N21" s="96"/>
      <c r="O21" s="96"/>
      <c r="P21" s="96"/>
      <c r="Q21" s="106"/>
      <c r="R21" s="107"/>
      <c r="S21" s="108"/>
      <c r="T21" s="107"/>
      <c r="U21" s="108"/>
      <c r="V21" s="39"/>
      <c r="W21" s="40"/>
      <c r="X21" s="41"/>
    </row>
    <row r="22" spans="1:26" x14ac:dyDescent="0.35">
      <c r="A22" s="5"/>
      <c r="B22" s="26" t="s">
        <v>29</v>
      </c>
      <c r="C22" s="102"/>
      <c r="D22" s="103"/>
      <c r="E22" s="102"/>
      <c r="F22" s="103"/>
      <c r="G22" s="104"/>
      <c r="H22" s="105"/>
      <c r="I22" s="96"/>
      <c r="J22" s="96"/>
      <c r="K22" s="96"/>
      <c r="L22" s="96"/>
      <c r="M22" s="96"/>
      <c r="N22" s="96"/>
      <c r="O22" s="96"/>
      <c r="P22" s="96"/>
      <c r="Q22" s="106"/>
      <c r="R22" s="107"/>
      <c r="S22" s="108"/>
      <c r="T22" s="107"/>
      <c r="U22" s="108"/>
      <c r="V22" s="39"/>
      <c r="W22" s="40"/>
      <c r="X22" s="41"/>
    </row>
    <row r="23" spans="1:26" x14ac:dyDescent="0.35">
      <c r="A23" s="5">
        <v>2020</v>
      </c>
      <c r="B23" s="26" t="s">
        <v>30</v>
      </c>
      <c r="C23" s="19">
        <v>19684522</v>
      </c>
      <c r="D23" s="19">
        <v>760389321</v>
      </c>
      <c r="E23" s="19">
        <v>11881819</v>
      </c>
      <c r="F23" s="19">
        <v>116635290.79999998</v>
      </c>
      <c r="G23" s="9">
        <v>1685918588</v>
      </c>
      <c r="H23" s="9">
        <v>22637199.849999998</v>
      </c>
      <c r="I23" s="10">
        <v>618507202</v>
      </c>
      <c r="J23" s="11">
        <v>50963243</v>
      </c>
      <c r="K23" s="10">
        <v>81900000</v>
      </c>
      <c r="L23" s="11">
        <v>751370445</v>
      </c>
      <c r="M23" s="10">
        <v>155599356.1111111</v>
      </c>
      <c r="N23" s="11">
        <v>837579379.44444442</v>
      </c>
      <c r="O23" s="10">
        <v>37622196</v>
      </c>
      <c r="P23" s="11">
        <v>875201575.44444442</v>
      </c>
      <c r="Q23" s="24">
        <v>10849</v>
      </c>
      <c r="R23" s="87">
        <v>684684</v>
      </c>
      <c r="S23" s="87">
        <v>67275420</v>
      </c>
      <c r="T23" s="87">
        <v>113521000</v>
      </c>
      <c r="U23" s="87">
        <v>5508</v>
      </c>
      <c r="V23" s="16">
        <v>419396</v>
      </c>
      <c r="W23" s="16">
        <v>17464</v>
      </c>
      <c r="X23" s="16">
        <v>24.014887769125057</v>
      </c>
    </row>
    <row r="24" spans="1:26" x14ac:dyDescent="0.35">
      <c r="A24" s="88">
        <v>2020</v>
      </c>
      <c r="B24" s="18" t="s">
        <v>31</v>
      </c>
      <c r="C24" s="45">
        <v>12996274</v>
      </c>
      <c r="D24" s="45">
        <v>593539833.58000004</v>
      </c>
      <c r="E24" s="45">
        <v>8832030</v>
      </c>
      <c r="F24" s="45">
        <v>124531623</v>
      </c>
      <c r="G24" s="47">
        <v>123490595548</v>
      </c>
      <c r="H24" s="47">
        <v>14945715.1</v>
      </c>
      <c r="I24" s="48">
        <v>456215983</v>
      </c>
      <c r="J24" s="49"/>
      <c r="K24" s="48">
        <v>63852801</v>
      </c>
      <c r="L24" s="10">
        <v>520068784</v>
      </c>
      <c r="M24" s="48">
        <v>93815239</v>
      </c>
      <c r="N24" s="49">
        <v>718316914</v>
      </c>
      <c r="O24" s="48">
        <v>2262</v>
      </c>
      <c r="P24" s="49">
        <v>718319176</v>
      </c>
      <c r="Q24" s="24">
        <v>9687</v>
      </c>
      <c r="R24" s="87">
        <v>1419110</v>
      </c>
      <c r="S24" s="87">
        <v>61356736</v>
      </c>
      <c r="T24" s="87">
        <v>63245874</v>
      </c>
      <c r="U24" s="87">
        <v>1209</v>
      </c>
      <c r="V24" s="16">
        <v>275526</v>
      </c>
      <c r="W24" s="16">
        <v>15213</v>
      </c>
      <c r="X24" s="16">
        <v>18.1112206665352</v>
      </c>
    </row>
    <row r="25" spans="1:26" x14ac:dyDescent="0.35">
      <c r="A25" s="5">
        <v>2020</v>
      </c>
      <c r="B25" s="26" t="s">
        <v>32</v>
      </c>
      <c r="C25" s="45">
        <v>23089448</v>
      </c>
      <c r="D25" s="45">
        <v>1102281625</v>
      </c>
      <c r="E25" s="45">
        <v>21156061</v>
      </c>
      <c r="F25" s="45">
        <v>162671978</v>
      </c>
      <c r="G25" s="47">
        <v>1102281625</v>
      </c>
      <c r="H25" s="47">
        <v>23089448</v>
      </c>
      <c r="I25" s="49">
        <v>1046629152</v>
      </c>
      <c r="J25" s="48">
        <v>216988542</v>
      </c>
      <c r="K25" s="49">
        <v>140300000</v>
      </c>
      <c r="L25" s="11">
        <v>1403917694</v>
      </c>
      <c r="M25" s="49">
        <v>369385406</v>
      </c>
      <c r="N25" s="48">
        <v>1640486532</v>
      </c>
      <c r="O25" s="49">
        <v>133473659</v>
      </c>
      <c r="P25" s="48">
        <v>1773960191</v>
      </c>
      <c r="Q25" s="24"/>
      <c r="R25" s="87">
        <v>306340</v>
      </c>
      <c r="S25" s="87">
        <v>42354611</v>
      </c>
      <c r="T25" s="87">
        <v>78517251</v>
      </c>
      <c r="U25" s="87"/>
      <c r="V25" s="56">
        <v>479892</v>
      </c>
      <c r="W25" s="56">
        <v>9377</v>
      </c>
      <c r="X25" s="16">
        <v>51.177562120081049</v>
      </c>
    </row>
    <row r="26" spans="1:26" x14ac:dyDescent="0.35">
      <c r="A26" s="88">
        <v>2020</v>
      </c>
      <c r="B26" s="18" t="s">
        <v>33</v>
      </c>
      <c r="C26" s="109">
        <v>47770605</v>
      </c>
      <c r="D26" s="109">
        <v>2260635339</v>
      </c>
      <c r="E26" s="109">
        <v>17593600</v>
      </c>
      <c r="F26" s="109">
        <v>419359930</v>
      </c>
      <c r="G26" s="110">
        <v>4003298843.1400013</v>
      </c>
      <c r="H26" s="110">
        <v>54936195.75</v>
      </c>
      <c r="I26" s="9">
        <v>1018638205</v>
      </c>
      <c r="J26" s="111">
        <v>480593400</v>
      </c>
      <c r="K26" s="111">
        <v>357800000</v>
      </c>
      <c r="L26" s="112">
        <v>1857031605</v>
      </c>
      <c r="M26" s="111">
        <v>716477855</v>
      </c>
      <c r="N26" s="111">
        <v>2929862213</v>
      </c>
      <c r="O26" s="111">
        <v>153141006</v>
      </c>
      <c r="P26" s="111">
        <v>3083003219</v>
      </c>
      <c r="Q26" s="113">
        <v>121600</v>
      </c>
      <c r="R26" s="92"/>
      <c r="S26" s="92">
        <v>158623322.13999999</v>
      </c>
      <c r="T26" s="92">
        <v>177072332.61000001</v>
      </c>
      <c r="U26" s="92">
        <v>5000</v>
      </c>
      <c r="V26" s="16">
        <v>636531</v>
      </c>
      <c r="W26" s="16">
        <v>33871</v>
      </c>
      <c r="X26" s="16">
        <v>18.792802102093237</v>
      </c>
    </row>
    <row r="27" spans="1:26" ht="15" thickBot="1" x14ac:dyDescent="0.4">
      <c r="A27" s="5">
        <v>2020</v>
      </c>
      <c r="B27" s="26" t="s">
        <v>34</v>
      </c>
      <c r="C27" s="19">
        <v>29846659.609000001</v>
      </c>
      <c r="D27" s="19">
        <v>1465982666.6820002</v>
      </c>
      <c r="E27" s="19">
        <v>30025672</v>
      </c>
      <c r="F27" s="19">
        <v>338560696.94770229</v>
      </c>
      <c r="G27" s="9">
        <v>2594388469.21</v>
      </c>
      <c r="H27" s="9">
        <v>34121835.895000003</v>
      </c>
      <c r="I27" s="62">
        <v>851344000</v>
      </c>
      <c r="J27" s="63"/>
      <c r="K27" s="62"/>
      <c r="L27" s="11">
        <v>851344000</v>
      </c>
      <c r="M27" s="62">
        <v>356762188.39285713</v>
      </c>
      <c r="N27" s="63">
        <v>1607378244</v>
      </c>
      <c r="O27" s="62">
        <v>62320000</v>
      </c>
      <c r="P27" s="63">
        <v>1669698244</v>
      </c>
      <c r="Q27" s="114">
        <v>40516</v>
      </c>
      <c r="R27" s="91">
        <v>3508</v>
      </c>
      <c r="S27" s="92">
        <v>34685000</v>
      </c>
      <c r="T27" s="92">
        <v>110632113</v>
      </c>
      <c r="U27" s="87">
        <v>6696</v>
      </c>
      <c r="V27" s="16">
        <v>468702</v>
      </c>
      <c r="W27" s="16">
        <v>42202</v>
      </c>
      <c r="X27" s="16">
        <v>11.10615610634567</v>
      </c>
      <c r="Y27" s="115"/>
      <c r="Z27" s="115"/>
    </row>
    <row r="28" spans="1:26" x14ac:dyDescent="0.35">
      <c r="A28" s="88">
        <v>2020</v>
      </c>
      <c r="B28" s="18" t="s">
        <v>35</v>
      </c>
      <c r="C28" s="116">
        <v>18948988</v>
      </c>
      <c r="D28" s="43">
        <v>834161793</v>
      </c>
      <c r="E28" s="43">
        <v>14445095</v>
      </c>
      <c r="F28" s="43">
        <v>135548853</v>
      </c>
      <c r="G28" s="44">
        <v>1154607668</v>
      </c>
      <c r="H28" s="44">
        <v>21791336.199999999</v>
      </c>
      <c r="I28" s="21">
        <v>470651988</v>
      </c>
      <c r="J28" s="22">
        <v>74000000</v>
      </c>
      <c r="K28" s="21">
        <v>51745241</v>
      </c>
      <c r="L28" s="10">
        <v>596397229</v>
      </c>
      <c r="M28" s="21">
        <v>155066877</v>
      </c>
      <c r="N28" s="22">
        <v>885278186</v>
      </c>
      <c r="O28" s="21">
        <v>119202</v>
      </c>
      <c r="P28" s="22">
        <v>885397388</v>
      </c>
      <c r="Q28" s="24">
        <v>18603.342000000001</v>
      </c>
      <c r="R28" s="92">
        <v>540000</v>
      </c>
      <c r="S28" s="92">
        <v>94352470</v>
      </c>
      <c r="T28" s="92">
        <v>46535000</v>
      </c>
      <c r="U28" s="92">
        <v>4153</v>
      </c>
      <c r="V28" s="16">
        <v>307231</v>
      </c>
      <c r="W28" s="16">
        <v>16434</v>
      </c>
      <c r="X28" s="16">
        <v>18.694839965924302</v>
      </c>
    </row>
    <row r="29" spans="1:26" x14ac:dyDescent="0.35">
      <c r="A29" s="5">
        <v>2020</v>
      </c>
      <c r="B29" s="26" t="s">
        <v>36</v>
      </c>
      <c r="C29" s="19">
        <v>18308551</v>
      </c>
      <c r="D29" s="19">
        <v>886225091.72000003</v>
      </c>
      <c r="E29" s="19">
        <v>4464151</v>
      </c>
      <c r="F29" s="19">
        <v>42994697.731166467</v>
      </c>
      <c r="G29" s="9">
        <v>1494570771.72</v>
      </c>
      <c r="H29" s="9">
        <v>20992429</v>
      </c>
      <c r="I29" s="10">
        <v>626654000</v>
      </c>
      <c r="J29" s="11"/>
      <c r="K29" s="10">
        <v>111300000</v>
      </c>
      <c r="L29" s="11">
        <v>737954000</v>
      </c>
      <c r="M29" s="10">
        <v>186533441</v>
      </c>
      <c r="N29" s="11">
        <v>788162353</v>
      </c>
      <c r="O29" s="10">
        <v>8634265</v>
      </c>
      <c r="P29" s="21">
        <v>796796618</v>
      </c>
      <c r="Q29" s="24">
        <v>26107.4702</v>
      </c>
      <c r="R29" s="87">
        <v>902</v>
      </c>
      <c r="S29" s="87">
        <v>62626609</v>
      </c>
      <c r="T29" s="87">
        <v>23486313.780000001</v>
      </c>
      <c r="U29" s="87">
        <v>7793</v>
      </c>
      <c r="V29" s="16">
        <v>265238</v>
      </c>
      <c r="W29" s="16">
        <v>14356</v>
      </c>
      <c r="X29" s="16">
        <v>18.475759264419057</v>
      </c>
    </row>
    <row r="30" spans="1:26" ht="15" thickBot="1" x14ac:dyDescent="0.4">
      <c r="A30" s="88">
        <v>2020</v>
      </c>
      <c r="B30" s="18" t="s">
        <v>37</v>
      </c>
      <c r="C30" s="19">
        <v>15164896</v>
      </c>
      <c r="D30" s="19">
        <v>642343096</v>
      </c>
      <c r="E30" s="19">
        <v>5894474</v>
      </c>
      <c r="F30" s="19">
        <v>75172175</v>
      </c>
      <c r="G30" s="9"/>
      <c r="H30" s="9"/>
      <c r="I30" s="11">
        <v>822929690</v>
      </c>
      <c r="J30" s="10"/>
      <c r="K30" s="11"/>
      <c r="L30" s="10">
        <v>822929690</v>
      </c>
      <c r="M30" s="66">
        <v>164959281</v>
      </c>
      <c r="N30" s="10">
        <v>973048628</v>
      </c>
      <c r="O30" s="11"/>
      <c r="P30" s="22">
        <v>973048628</v>
      </c>
      <c r="Q30" s="24">
        <v>46348</v>
      </c>
      <c r="R30" s="87"/>
      <c r="S30" s="87">
        <v>9360185</v>
      </c>
      <c r="T30" s="87"/>
      <c r="U30" s="87">
        <v>2740</v>
      </c>
      <c r="V30" s="16">
        <v>241235</v>
      </c>
      <c r="W30" s="16">
        <v>38155</v>
      </c>
      <c r="X30" s="16">
        <v>6.3225003276110598</v>
      </c>
    </row>
    <row r="31" spans="1:26" ht="15" thickBot="1" x14ac:dyDescent="0.4">
      <c r="A31" s="117">
        <v>2020</v>
      </c>
      <c r="B31" s="69" t="s">
        <v>38</v>
      </c>
      <c r="C31" s="118">
        <v>13496844</v>
      </c>
      <c r="D31" s="71">
        <v>636031472</v>
      </c>
      <c r="E31" s="71">
        <v>10876357</v>
      </c>
      <c r="F31" s="71">
        <v>147485845</v>
      </c>
      <c r="G31" s="74">
        <v>118717152</v>
      </c>
      <c r="H31" s="74">
        <v>15436772.699999999</v>
      </c>
      <c r="I31" s="75">
        <v>363344577.39857966</v>
      </c>
      <c r="J31" s="76">
        <v>50874000</v>
      </c>
      <c r="K31" s="75">
        <v>121700000</v>
      </c>
      <c r="L31" s="76">
        <v>535918577.39857966</v>
      </c>
      <c r="M31" s="75">
        <v>219698999.99999997</v>
      </c>
      <c r="N31" s="76">
        <v>810534577.3985796</v>
      </c>
      <c r="O31" s="75"/>
      <c r="P31" s="76">
        <v>810534577.3985796</v>
      </c>
      <c r="Q31" s="119">
        <v>22549</v>
      </c>
      <c r="R31" s="120">
        <v>1376284</v>
      </c>
      <c r="S31" s="120">
        <v>48942000</v>
      </c>
      <c r="T31" s="120">
        <v>42905247</v>
      </c>
      <c r="U31" s="120">
        <v>1660</v>
      </c>
      <c r="V31" s="81">
        <v>167839</v>
      </c>
      <c r="W31" s="81">
        <v>26200</v>
      </c>
      <c r="X31" s="81">
        <v>6.4060687022900762</v>
      </c>
    </row>
    <row r="32" spans="1:26" x14ac:dyDescent="0.35">
      <c r="A32" s="82">
        <v>2021</v>
      </c>
      <c r="B32" s="83" t="s">
        <v>24</v>
      </c>
      <c r="C32" s="84">
        <v>129137223.63164397</v>
      </c>
      <c r="D32" s="84">
        <v>5876629650.3157921</v>
      </c>
      <c r="E32" s="19">
        <v>223177422.48560974</v>
      </c>
      <c r="F32" s="19">
        <v>1397871801.1993449</v>
      </c>
      <c r="G32" s="9">
        <v>12366400381.842501</v>
      </c>
      <c r="H32" s="9">
        <v>148507807.17639053</v>
      </c>
      <c r="I32" s="10">
        <v>5244076000</v>
      </c>
      <c r="J32" s="11">
        <v>197729000</v>
      </c>
      <c r="K32" s="10">
        <v>760883000</v>
      </c>
      <c r="L32" s="11">
        <v>6202688000</v>
      </c>
      <c r="M32" s="10">
        <v>2937818126</v>
      </c>
      <c r="N32" s="11">
        <v>9535732380</v>
      </c>
      <c r="O32" s="10">
        <v>79000000</v>
      </c>
      <c r="P32" s="11">
        <v>9614732380</v>
      </c>
      <c r="Q32" s="24">
        <v>20760.080000000002</v>
      </c>
      <c r="R32" s="87">
        <v>719611</v>
      </c>
      <c r="S32" s="87">
        <v>234931000</v>
      </c>
      <c r="T32" s="87">
        <v>242617000</v>
      </c>
      <c r="U32" s="87">
        <v>15520</v>
      </c>
      <c r="V32" s="16">
        <v>1370642</v>
      </c>
      <c r="W32" s="16">
        <v>5833</v>
      </c>
      <c r="X32" s="16">
        <v>234.98062746442653</v>
      </c>
    </row>
    <row r="33" spans="1:24" x14ac:dyDescent="0.35">
      <c r="A33" s="88">
        <v>2021</v>
      </c>
      <c r="B33" s="18" t="s">
        <v>25</v>
      </c>
      <c r="C33" s="19">
        <v>5733821</v>
      </c>
      <c r="D33" s="19">
        <v>235109523</v>
      </c>
      <c r="E33" s="19">
        <v>927953</v>
      </c>
      <c r="F33" s="19">
        <v>30215025</v>
      </c>
      <c r="G33" s="9"/>
      <c r="H33" s="9">
        <v>6540397.5499999998</v>
      </c>
      <c r="I33" s="11">
        <v>426662697</v>
      </c>
      <c r="J33" s="10"/>
      <c r="K33" s="11">
        <v>6149746</v>
      </c>
      <c r="L33" s="10">
        <v>432812443</v>
      </c>
      <c r="M33" s="11"/>
      <c r="N33" s="10">
        <v>235507166</v>
      </c>
      <c r="O33" s="11">
        <v>197305277</v>
      </c>
      <c r="P33" s="10">
        <v>432812443</v>
      </c>
      <c r="Q33" s="90">
        <v>15094</v>
      </c>
      <c r="R33" s="87"/>
      <c r="S33" s="87"/>
      <c r="T33" s="87"/>
      <c r="U33" s="91">
        <v>213</v>
      </c>
      <c r="V33" s="16">
        <v>74684</v>
      </c>
      <c r="W33" s="121">
        <v>48633</v>
      </c>
      <c r="X33" s="16">
        <v>1.5356650833795982</v>
      </c>
    </row>
    <row r="34" spans="1:24" x14ac:dyDescent="0.35">
      <c r="A34" s="5">
        <v>2021</v>
      </c>
      <c r="B34" s="26" t="s">
        <v>26</v>
      </c>
      <c r="C34" s="19">
        <v>20960528</v>
      </c>
      <c r="D34" s="19">
        <v>678200512</v>
      </c>
      <c r="E34" s="19">
        <v>8417101</v>
      </c>
      <c r="F34" s="19">
        <v>90938676</v>
      </c>
      <c r="G34" s="9">
        <v>1017300768</v>
      </c>
      <c r="H34" s="9">
        <v>24104607.199999999</v>
      </c>
      <c r="I34" s="10">
        <v>700112334</v>
      </c>
      <c r="J34" s="11"/>
      <c r="K34" s="10">
        <v>85200000</v>
      </c>
      <c r="L34" s="11">
        <v>785312334</v>
      </c>
      <c r="M34" s="10">
        <v>223405300</v>
      </c>
      <c r="N34" s="11">
        <v>973373577</v>
      </c>
      <c r="O34" s="10">
        <v>85778052</v>
      </c>
      <c r="P34" s="11">
        <v>1059151629</v>
      </c>
      <c r="Q34" s="114">
        <v>8154</v>
      </c>
      <c r="R34" s="87">
        <v>1030093</v>
      </c>
      <c r="S34" s="87">
        <v>164690599</v>
      </c>
      <c r="T34" s="87">
        <v>191518657</v>
      </c>
      <c r="U34" s="87">
        <v>7085</v>
      </c>
      <c r="V34" s="16">
        <v>386532</v>
      </c>
      <c r="W34" s="16">
        <v>52589</v>
      </c>
      <c r="X34" s="16">
        <v>7.3500541938428192</v>
      </c>
    </row>
    <row r="35" spans="1:24" x14ac:dyDescent="0.35">
      <c r="A35" s="88">
        <v>2021</v>
      </c>
      <c r="B35" s="31" t="s">
        <v>27</v>
      </c>
      <c r="C35" s="19">
        <v>10280950</v>
      </c>
      <c r="D35" s="19">
        <v>442080850</v>
      </c>
      <c r="E35" s="19">
        <v>6741987</v>
      </c>
      <c r="F35" s="19">
        <v>55170668</v>
      </c>
      <c r="G35" s="9">
        <v>657980800</v>
      </c>
      <c r="H35" s="9">
        <v>11823092.5</v>
      </c>
      <c r="I35" s="11">
        <v>421800000</v>
      </c>
      <c r="J35" s="10">
        <v>38500000</v>
      </c>
      <c r="K35" s="11"/>
      <c r="L35" s="10">
        <v>460300000</v>
      </c>
      <c r="M35" s="11">
        <v>139200000</v>
      </c>
      <c r="N35" s="10">
        <v>556600000</v>
      </c>
      <c r="O35" s="11">
        <v>48300000</v>
      </c>
      <c r="P35" s="10">
        <v>604900000</v>
      </c>
      <c r="Q35" s="99">
        <v>3690</v>
      </c>
      <c r="R35" s="100">
        <v>638780</v>
      </c>
      <c r="S35" s="101">
        <v>88300000</v>
      </c>
      <c r="T35" s="101">
        <v>101400000</v>
      </c>
      <c r="U35" s="100">
        <v>4690</v>
      </c>
      <c r="V35" s="32">
        <v>301861</v>
      </c>
      <c r="W35" s="32">
        <v>4005</v>
      </c>
      <c r="X35" s="16">
        <v>75.371036204744073</v>
      </c>
    </row>
    <row r="36" spans="1:24" x14ac:dyDescent="0.35">
      <c r="A36" s="88">
        <v>2021</v>
      </c>
      <c r="B36" s="26" t="s">
        <v>28</v>
      </c>
      <c r="C36" s="33"/>
      <c r="D36" s="122"/>
      <c r="E36" s="33"/>
      <c r="F36" s="122"/>
      <c r="G36" s="34"/>
      <c r="H36" s="35"/>
      <c r="I36" s="22"/>
      <c r="J36" s="22"/>
      <c r="K36" s="22"/>
      <c r="L36" s="22"/>
      <c r="M36" s="22"/>
      <c r="N36" s="22"/>
      <c r="O36" s="22"/>
      <c r="P36" s="22"/>
      <c r="Q36" s="106"/>
      <c r="R36" s="107"/>
      <c r="S36" s="108"/>
      <c r="T36" s="107"/>
      <c r="U36" s="108"/>
      <c r="V36" s="39"/>
      <c r="W36" s="40"/>
      <c r="X36" s="41"/>
    </row>
    <row r="37" spans="1:24" x14ac:dyDescent="0.35">
      <c r="A37" s="88">
        <v>2021</v>
      </c>
      <c r="B37" s="26" t="s">
        <v>29</v>
      </c>
      <c r="C37" s="33"/>
      <c r="D37" s="122"/>
      <c r="E37" s="33"/>
      <c r="F37" s="122"/>
      <c r="G37" s="34"/>
      <c r="H37" s="35"/>
      <c r="I37" s="22"/>
      <c r="J37" s="22"/>
      <c r="K37" s="22"/>
      <c r="L37" s="22"/>
      <c r="M37" s="22"/>
      <c r="N37" s="22"/>
      <c r="O37" s="22"/>
      <c r="P37" s="22"/>
      <c r="Q37" s="106"/>
      <c r="R37" s="107"/>
      <c r="S37" s="108"/>
      <c r="T37" s="107"/>
      <c r="U37" s="108"/>
      <c r="V37" s="39"/>
      <c r="W37" s="40"/>
      <c r="X37" s="41"/>
    </row>
    <row r="38" spans="1:24" x14ac:dyDescent="0.35">
      <c r="A38" s="5">
        <v>2021</v>
      </c>
      <c r="B38" s="26" t="s">
        <v>30</v>
      </c>
      <c r="C38" s="19">
        <v>19780124</v>
      </c>
      <c r="D38" s="19">
        <v>766747816</v>
      </c>
      <c r="E38" s="19">
        <v>11489997</v>
      </c>
      <c r="F38" s="19">
        <v>112133722</v>
      </c>
      <c r="G38" s="9">
        <v>1728734504</v>
      </c>
      <c r="H38" s="9">
        <v>22747143</v>
      </c>
      <c r="I38" s="10">
        <v>612890494</v>
      </c>
      <c r="J38" s="11">
        <v>56092800</v>
      </c>
      <c r="K38" s="10">
        <v>67100000</v>
      </c>
      <c r="L38" s="11">
        <v>736083294</v>
      </c>
      <c r="M38" s="10">
        <v>182744147.3255814</v>
      </c>
      <c r="N38" s="11">
        <v>868931773.9069767</v>
      </c>
      <c r="O38" s="10">
        <v>42462486</v>
      </c>
      <c r="P38" s="11">
        <v>911394259.9069767</v>
      </c>
      <c r="Q38" s="24">
        <v>11944</v>
      </c>
      <c r="R38" s="87">
        <v>852840</v>
      </c>
      <c r="S38" s="87">
        <v>88334605</v>
      </c>
      <c r="T38" s="87">
        <v>126772000</v>
      </c>
      <c r="U38" s="87">
        <v>5737</v>
      </c>
      <c r="V38" s="16">
        <v>421882</v>
      </c>
      <c r="W38" s="16">
        <v>17465</v>
      </c>
      <c r="X38" s="16">
        <v>24.155854566275409</v>
      </c>
    </row>
    <row r="39" spans="1:24" x14ac:dyDescent="0.35">
      <c r="A39" s="88">
        <v>2021</v>
      </c>
      <c r="B39" s="18" t="s">
        <v>31</v>
      </c>
      <c r="C39" s="19">
        <v>12680898</v>
      </c>
      <c r="D39" s="19">
        <v>579136611.65999997</v>
      </c>
      <c r="E39" s="19">
        <v>9125123</v>
      </c>
      <c r="F39" s="19">
        <v>125363959</v>
      </c>
      <c r="G39" s="9">
        <v>120493892796</v>
      </c>
      <c r="H39" s="9">
        <v>14583032.699999999</v>
      </c>
      <c r="I39" s="11">
        <v>462100000</v>
      </c>
      <c r="J39" s="10"/>
      <c r="K39" s="11">
        <v>69315902</v>
      </c>
      <c r="L39" s="10">
        <v>531415902</v>
      </c>
      <c r="M39" s="11">
        <v>106252639</v>
      </c>
      <c r="N39" s="10">
        <v>732934566</v>
      </c>
      <c r="O39" s="11">
        <v>342</v>
      </c>
      <c r="P39" s="10">
        <v>732934908</v>
      </c>
      <c r="Q39" s="24">
        <v>14109</v>
      </c>
      <c r="R39" s="87">
        <v>1381363</v>
      </c>
      <c r="S39" s="87">
        <v>61723472</v>
      </c>
      <c r="T39" s="87">
        <v>68504033</v>
      </c>
      <c r="U39" s="87">
        <v>1265</v>
      </c>
      <c r="V39" s="16">
        <v>276891</v>
      </c>
      <c r="W39" s="16">
        <v>15213</v>
      </c>
      <c r="X39" s="16">
        <v>18.200946558864128</v>
      </c>
    </row>
    <row r="40" spans="1:24" x14ac:dyDescent="0.35">
      <c r="A40" s="5">
        <v>2021</v>
      </c>
      <c r="B40" s="26" t="s">
        <v>32</v>
      </c>
      <c r="C40" s="123">
        <v>24342599</v>
      </c>
      <c r="D40" s="123">
        <v>1184717986</v>
      </c>
      <c r="E40" s="123">
        <v>24334968</v>
      </c>
      <c r="F40" s="123">
        <v>158319819</v>
      </c>
      <c r="G40" s="124">
        <v>1184717986</v>
      </c>
      <c r="H40" s="124">
        <v>24342599</v>
      </c>
      <c r="I40" s="10">
        <v>1138360008</v>
      </c>
      <c r="J40" s="11">
        <v>329191389</v>
      </c>
      <c r="K40" s="10">
        <v>143642355</v>
      </c>
      <c r="L40" s="11">
        <v>1611193752</v>
      </c>
      <c r="M40" s="10">
        <v>387108270</v>
      </c>
      <c r="N40" s="11">
        <v>1848266921</v>
      </c>
      <c r="O40" s="10">
        <v>135598076</v>
      </c>
      <c r="P40" s="11">
        <v>1983864997</v>
      </c>
      <c r="Q40" s="24"/>
      <c r="R40" s="87">
        <v>607240</v>
      </c>
      <c r="S40" s="87">
        <v>53239658</v>
      </c>
      <c r="T40" s="87">
        <v>97785000</v>
      </c>
      <c r="U40" s="87"/>
      <c r="V40" s="56">
        <v>482645</v>
      </c>
      <c r="W40" s="56">
        <v>9378</v>
      </c>
      <c r="X40" s="16">
        <v>51.46566432075069</v>
      </c>
    </row>
    <row r="41" spans="1:24" x14ac:dyDescent="0.35">
      <c r="A41" s="88">
        <v>2021</v>
      </c>
      <c r="B41" s="18" t="s">
        <v>33</v>
      </c>
      <c r="C41" s="125">
        <v>43672538</v>
      </c>
      <c r="D41" s="125">
        <v>2087284545</v>
      </c>
      <c r="E41" s="125">
        <v>60886000</v>
      </c>
      <c r="F41" s="125">
        <v>488308234</v>
      </c>
      <c r="G41" s="126">
        <v>4219946006</v>
      </c>
      <c r="H41" s="126">
        <v>50223418.700000003</v>
      </c>
      <c r="I41" s="9">
        <v>1373838267</v>
      </c>
      <c r="J41" s="112">
        <v>346127582</v>
      </c>
      <c r="K41" s="112">
        <v>347200000</v>
      </c>
      <c r="L41" s="112">
        <v>2067165849</v>
      </c>
      <c r="M41" s="112">
        <v>791792311</v>
      </c>
      <c r="N41" s="112">
        <v>2919698358</v>
      </c>
      <c r="O41" s="112">
        <v>175416531</v>
      </c>
      <c r="P41" s="112">
        <v>3095114889</v>
      </c>
      <c r="Q41" s="113">
        <v>95800</v>
      </c>
      <c r="R41" s="87"/>
      <c r="S41" s="87">
        <v>182404820.22</v>
      </c>
      <c r="T41" s="87">
        <v>213491379.69999999</v>
      </c>
      <c r="U41" s="87">
        <v>5000</v>
      </c>
      <c r="V41" s="16">
        <v>638821</v>
      </c>
      <c r="W41" s="16">
        <v>33871</v>
      </c>
      <c r="X41" s="16">
        <v>18.860411561512798</v>
      </c>
    </row>
    <row r="42" spans="1:24" x14ac:dyDescent="0.35">
      <c r="A42" s="5">
        <v>2021</v>
      </c>
      <c r="B42" s="26" t="s">
        <v>34</v>
      </c>
      <c r="C42" s="19">
        <v>30938349.111600004</v>
      </c>
      <c r="D42" s="19">
        <v>1524516234.997</v>
      </c>
      <c r="E42" s="19">
        <v>34571925.509999998</v>
      </c>
      <c r="F42" s="19">
        <v>386856454.61297989</v>
      </c>
      <c r="G42" s="9">
        <v>2566268686.7489805</v>
      </c>
      <c r="H42" s="9">
        <v>35373043.597890005</v>
      </c>
      <c r="I42" s="10">
        <v>861949000</v>
      </c>
      <c r="J42" s="11"/>
      <c r="K42" s="10"/>
      <c r="L42" s="11">
        <v>861949000</v>
      </c>
      <c r="M42" s="10">
        <v>357110518.74999994</v>
      </c>
      <c r="N42" s="11">
        <v>1505570104</v>
      </c>
      <c r="O42" s="10">
        <v>100567000</v>
      </c>
      <c r="P42" s="11">
        <v>1606137104</v>
      </c>
      <c r="Q42" s="24">
        <v>47068</v>
      </c>
      <c r="R42" s="87">
        <v>3898</v>
      </c>
      <c r="S42" s="87">
        <v>33765000</v>
      </c>
      <c r="T42" s="87">
        <v>133086182</v>
      </c>
      <c r="U42" s="87">
        <v>6434</v>
      </c>
      <c r="V42" s="16">
        <v>471124</v>
      </c>
      <c r="W42" s="16">
        <v>42201</v>
      </c>
      <c r="X42" s="16">
        <v>11.163811284092795</v>
      </c>
    </row>
    <row r="43" spans="1:24" x14ac:dyDescent="0.35">
      <c r="A43" s="88">
        <v>2021</v>
      </c>
      <c r="B43" s="18" t="s">
        <v>35</v>
      </c>
      <c r="C43" s="19">
        <v>19639903</v>
      </c>
      <c r="D43" s="19">
        <v>863448032</v>
      </c>
      <c r="E43" s="19">
        <v>14852422</v>
      </c>
      <c r="F43" s="19">
        <v>139285331</v>
      </c>
      <c r="G43" s="9">
        <v>1196753483</v>
      </c>
      <c r="H43" s="9">
        <v>22585888.449999999</v>
      </c>
      <c r="I43" s="11">
        <v>465955000</v>
      </c>
      <c r="J43" s="10">
        <v>76000000</v>
      </c>
      <c r="K43" s="11">
        <v>61604853</v>
      </c>
      <c r="L43" s="10">
        <v>603561874</v>
      </c>
      <c r="M43" s="11">
        <v>165948774</v>
      </c>
      <c r="N43" s="10">
        <v>912086967</v>
      </c>
      <c r="O43" s="11">
        <v>3062</v>
      </c>
      <c r="P43" s="10">
        <v>912090029</v>
      </c>
      <c r="Q43" s="24">
        <v>15029.342000000001</v>
      </c>
      <c r="R43" s="87">
        <v>570240</v>
      </c>
      <c r="S43" s="87">
        <v>99094934</v>
      </c>
      <c r="T43" s="87">
        <v>57171000</v>
      </c>
      <c r="U43" s="87">
        <v>3985</v>
      </c>
      <c r="V43" s="16">
        <v>308843</v>
      </c>
      <c r="W43" s="16">
        <v>16434</v>
      </c>
      <c r="X43" s="16">
        <v>18.792929292929294</v>
      </c>
    </row>
    <row r="44" spans="1:24" x14ac:dyDescent="0.35">
      <c r="A44" s="5">
        <v>2021</v>
      </c>
      <c r="B44" s="26" t="s">
        <v>36</v>
      </c>
      <c r="C44" s="19">
        <v>18228686</v>
      </c>
      <c r="D44" s="19">
        <v>875328578.72000003</v>
      </c>
      <c r="E44" s="19">
        <v>4295612</v>
      </c>
      <c r="F44" s="19">
        <v>41142492.614823818</v>
      </c>
      <c r="G44" s="9">
        <v>1483393044.72</v>
      </c>
      <c r="H44" s="9">
        <v>20911323.349999998</v>
      </c>
      <c r="I44" s="10">
        <v>557553000</v>
      </c>
      <c r="J44" s="11"/>
      <c r="K44" s="10">
        <v>44550000</v>
      </c>
      <c r="L44" s="11">
        <v>602103000</v>
      </c>
      <c r="M44" s="10">
        <v>208524765</v>
      </c>
      <c r="N44" s="11">
        <v>775439242</v>
      </c>
      <c r="O44" s="10">
        <v>5298198</v>
      </c>
      <c r="P44" s="11">
        <v>780737440</v>
      </c>
      <c r="Q44" s="24">
        <v>24400.646157700001</v>
      </c>
      <c r="R44" s="87">
        <v>988</v>
      </c>
      <c r="S44" s="87">
        <v>76516273</v>
      </c>
      <c r="T44" s="87">
        <v>30465793.25</v>
      </c>
      <c r="U44" s="87">
        <v>7676</v>
      </c>
      <c r="V44" s="16">
        <v>265544</v>
      </c>
      <c r="W44" s="16">
        <v>14355</v>
      </c>
      <c r="X44" s="16">
        <v>18.49836293974225</v>
      </c>
    </row>
    <row r="45" spans="1:24" x14ac:dyDescent="0.35">
      <c r="A45" s="88">
        <v>2021</v>
      </c>
      <c r="B45" s="18" t="s">
        <v>37</v>
      </c>
      <c r="C45" s="19">
        <v>13921740</v>
      </c>
      <c r="D45" s="19">
        <v>592758055</v>
      </c>
      <c r="E45" s="19">
        <v>6179008</v>
      </c>
      <c r="F45" s="19">
        <v>76824960</v>
      </c>
      <c r="G45" s="9"/>
      <c r="H45" s="9"/>
      <c r="I45" s="66">
        <v>823112702</v>
      </c>
      <c r="J45" s="127"/>
      <c r="K45" s="66"/>
      <c r="L45" s="127">
        <v>823112702</v>
      </c>
      <c r="M45" s="66">
        <v>177137523</v>
      </c>
      <c r="N45" s="127">
        <v>1004650911</v>
      </c>
      <c r="O45" s="66"/>
      <c r="P45" s="127">
        <v>1004650911</v>
      </c>
      <c r="Q45" s="24">
        <v>47327</v>
      </c>
      <c r="R45" s="87"/>
      <c r="S45" s="87">
        <v>8912274</v>
      </c>
      <c r="T45" s="87"/>
      <c r="U45" s="87">
        <v>2799</v>
      </c>
      <c r="V45" s="16">
        <v>240345</v>
      </c>
      <c r="W45" s="16">
        <v>38155</v>
      </c>
      <c r="X45" s="16">
        <v>6.2991744201284234</v>
      </c>
    </row>
    <row r="46" spans="1:24" ht="15" thickBot="1" x14ac:dyDescent="0.4">
      <c r="A46" s="117">
        <v>2021</v>
      </c>
      <c r="B46" s="69" t="s">
        <v>38</v>
      </c>
      <c r="C46" s="71">
        <v>13704395</v>
      </c>
      <c r="D46" s="71">
        <v>644333512</v>
      </c>
      <c r="E46" s="71">
        <v>12342405</v>
      </c>
      <c r="F46" s="71">
        <v>153303353</v>
      </c>
      <c r="G46" s="74">
        <v>118717152</v>
      </c>
      <c r="H46" s="74">
        <v>15675456.35</v>
      </c>
      <c r="I46" s="75">
        <v>368512632.05740738</v>
      </c>
      <c r="J46" s="76">
        <v>58115000</v>
      </c>
      <c r="K46" s="75">
        <v>91900000</v>
      </c>
      <c r="L46" s="76">
        <v>518527632.05740738</v>
      </c>
      <c r="M46" s="75">
        <v>218899999.99999997</v>
      </c>
      <c r="N46" s="76">
        <v>791733632.0574075</v>
      </c>
      <c r="O46" s="75"/>
      <c r="P46" s="76">
        <v>791733632.0574075</v>
      </c>
      <c r="Q46" s="119">
        <v>24828</v>
      </c>
      <c r="R46" s="120">
        <v>1514584</v>
      </c>
      <c r="S46" s="120">
        <v>56731000</v>
      </c>
      <c r="T46" s="120">
        <v>48526033</v>
      </c>
      <c r="U46" s="120">
        <v>3101</v>
      </c>
      <c r="V46" s="81">
        <v>167484</v>
      </c>
      <c r="W46" s="81">
        <v>26200</v>
      </c>
      <c r="X46" s="81">
        <v>6.3925190839694652</v>
      </c>
    </row>
    <row r="47" spans="1:24" x14ac:dyDescent="0.35">
      <c r="A47" s="5">
        <v>2022</v>
      </c>
      <c r="B47" s="6" t="s">
        <v>24</v>
      </c>
      <c r="C47" s="19">
        <v>128800000.00000001</v>
      </c>
      <c r="D47" s="19">
        <v>5868636608.8705187</v>
      </c>
      <c r="E47" s="19">
        <v>304810583.32804537</v>
      </c>
      <c r="F47" s="19">
        <v>1422000000</v>
      </c>
      <c r="G47" s="9">
        <v>12336000000</v>
      </c>
      <c r="H47" s="9">
        <v>148120000</v>
      </c>
      <c r="I47" s="10">
        <v>4561070000</v>
      </c>
      <c r="J47" s="11">
        <v>318916000</v>
      </c>
      <c r="K47" s="10">
        <v>878056000</v>
      </c>
      <c r="L47" s="11">
        <v>5758042000</v>
      </c>
      <c r="M47" s="10">
        <v>4559690000</v>
      </c>
      <c r="N47" s="11">
        <v>11083886000</v>
      </c>
      <c r="O47" s="10">
        <v>85500000</v>
      </c>
      <c r="P47" s="11">
        <v>11169386000</v>
      </c>
      <c r="Q47" s="24">
        <v>54548.837</v>
      </c>
      <c r="R47" s="87">
        <v>816441</v>
      </c>
      <c r="S47" s="87">
        <v>241000000</v>
      </c>
      <c r="T47" s="87">
        <v>235930000</v>
      </c>
      <c r="U47" s="87">
        <v>14526</v>
      </c>
      <c r="V47" s="16">
        <v>1385340</v>
      </c>
      <c r="W47" s="16">
        <v>5833</v>
      </c>
      <c r="X47" s="16">
        <v>237.50042859591977</v>
      </c>
    </row>
    <row r="48" spans="1:24" x14ac:dyDescent="0.35">
      <c r="A48" s="88">
        <v>2022</v>
      </c>
      <c r="B48" s="18" t="s">
        <v>25</v>
      </c>
      <c r="C48" s="19">
        <v>5728118</v>
      </c>
      <c r="D48" s="19">
        <v>229671205</v>
      </c>
      <c r="E48" s="19">
        <v>1036625</v>
      </c>
      <c r="F48" s="19">
        <v>32815525</v>
      </c>
      <c r="G48" s="9"/>
      <c r="H48" s="9">
        <v>6534345.6499999994</v>
      </c>
      <c r="I48" s="11">
        <v>537243565</v>
      </c>
      <c r="J48" s="10"/>
      <c r="K48" s="11">
        <v>6149746</v>
      </c>
      <c r="L48" s="10">
        <v>543393311</v>
      </c>
      <c r="M48" s="11"/>
      <c r="N48" s="10">
        <v>280597262</v>
      </c>
      <c r="O48" s="11">
        <v>262796049</v>
      </c>
      <c r="P48" s="10">
        <v>543393311</v>
      </c>
      <c r="Q48" s="24">
        <v>15079</v>
      </c>
      <c r="R48" s="87"/>
      <c r="S48" s="87"/>
      <c r="T48" s="87"/>
      <c r="U48" s="91">
        <v>205</v>
      </c>
      <c r="V48" s="16">
        <v>74129</v>
      </c>
      <c r="W48" s="16">
        <v>48634</v>
      </c>
      <c r="X48" s="16">
        <v>1.5242217378788503</v>
      </c>
    </row>
    <row r="49" spans="1:24" x14ac:dyDescent="0.35">
      <c r="A49" s="5">
        <v>2022</v>
      </c>
      <c r="B49" s="26" t="s">
        <v>26</v>
      </c>
      <c r="C49" s="19">
        <v>21129827</v>
      </c>
      <c r="D49" s="19">
        <v>687265662</v>
      </c>
      <c r="E49" s="19">
        <v>9764547</v>
      </c>
      <c r="F49" s="19">
        <v>105247093</v>
      </c>
      <c r="G49" s="9">
        <v>1030898493</v>
      </c>
      <c r="H49" s="9">
        <v>24299301.049999997</v>
      </c>
      <c r="I49" s="10">
        <v>804484013</v>
      </c>
      <c r="J49" s="11"/>
      <c r="K49" s="10">
        <v>15800000</v>
      </c>
      <c r="L49" s="11">
        <v>820284013</v>
      </c>
      <c r="M49" s="10">
        <v>273777503</v>
      </c>
      <c r="N49" s="11">
        <v>1016969187</v>
      </c>
      <c r="O49" s="10">
        <v>92859672</v>
      </c>
      <c r="P49" s="11">
        <v>1109828859</v>
      </c>
      <c r="Q49" s="24">
        <v>7831</v>
      </c>
      <c r="R49" s="87">
        <v>1176969</v>
      </c>
      <c r="S49" s="87">
        <v>178580257</v>
      </c>
      <c r="T49" s="87">
        <v>198223890</v>
      </c>
      <c r="U49" s="87">
        <v>6512</v>
      </c>
      <c r="V49" s="16">
        <v>387305</v>
      </c>
      <c r="W49" s="16">
        <v>52588</v>
      </c>
      <c r="X49" s="16">
        <v>7.3648931315128925</v>
      </c>
    </row>
    <row r="50" spans="1:24" x14ac:dyDescent="0.35">
      <c r="A50" s="88">
        <v>2022</v>
      </c>
      <c r="B50" s="31" t="s">
        <v>27</v>
      </c>
      <c r="C50" s="19">
        <v>10477909</v>
      </c>
      <c r="D50" s="19">
        <v>450550087</v>
      </c>
      <c r="E50" s="19">
        <v>7362125</v>
      </c>
      <c r="F50" s="19">
        <v>66954694</v>
      </c>
      <c r="G50" s="9">
        <v>670586176</v>
      </c>
      <c r="H50" s="9">
        <v>12049595.35</v>
      </c>
      <c r="I50" s="11">
        <v>485500000</v>
      </c>
      <c r="J50" s="10">
        <v>38900000</v>
      </c>
      <c r="K50" s="11"/>
      <c r="L50" s="10">
        <v>524400000</v>
      </c>
      <c r="M50" s="11">
        <v>179800000</v>
      </c>
      <c r="N50" s="10">
        <v>663200000</v>
      </c>
      <c r="O50" s="11">
        <v>44800000</v>
      </c>
      <c r="P50" s="10">
        <v>708000000</v>
      </c>
      <c r="Q50" s="99">
        <v>3460</v>
      </c>
      <c r="R50" s="87">
        <v>735680</v>
      </c>
      <c r="S50" s="87">
        <v>101800000</v>
      </c>
      <c r="T50" s="87">
        <v>125000000</v>
      </c>
      <c r="U50" s="87">
        <v>4959</v>
      </c>
      <c r="V50" s="32">
        <v>304754</v>
      </c>
      <c r="W50" s="32">
        <v>4005</v>
      </c>
      <c r="X50" s="16">
        <v>76.09338327091136</v>
      </c>
    </row>
    <row r="51" spans="1:24" x14ac:dyDescent="0.35">
      <c r="A51" s="88">
        <v>2022</v>
      </c>
      <c r="B51" s="26" t="s">
        <v>28</v>
      </c>
      <c r="C51" s="33"/>
      <c r="D51" s="122"/>
      <c r="E51" s="33"/>
      <c r="F51" s="122"/>
      <c r="G51" s="34"/>
      <c r="H51" s="35"/>
      <c r="I51" s="22"/>
      <c r="J51" s="22"/>
      <c r="K51" s="22"/>
      <c r="L51" s="22"/>
      <c r="M51" s="22"/>
      <c r="N51" s="22"/>
      <c r="O51" s="22"/>
      <c r="P51" s="22"/>
      <c r="Q51" s="106"/>
      <c r="R51" s="37"/>
      <c r="S51" s="38"/>
      <c r="T51" s="37"/>
      <c r="U51" s="38"/>
      <c r="V51" s="39"/>
      <c r="W51" s="40"/>
      <c r="X51" s="41"/>
    </row>
    <row r="52" spans="1:24" x14ac:dyDescent="0.35">
      <c r="A52" s="88">
        <v>2022</v>
      </c>
      <c r="B52" s="26" t="s">
        <v>29</v>
      </c>
      <c r="C52" s="33"/>
      <c r="D52" s="122"/>
      <c r="E52" s="33"/>
      <c r="F52" s="122"/>
      <c r="G52" s="34"/>
      <c r="H52" s="35"/>
      <c r="I52" s="22"/>
      <c r="J52" s="22"/>
      <c r="K52" s="22"/>
      <c r="L52" s="22"/>
      <c r="M52" s="22"/>
      <c r="N52" s="22"/>
      <c r="O52" s="22"/>
      <c r="P52" s="22"/>
      <c r="Q52" s="106"/>
      <c r="R52" s="37"/>
      <c r="S52" s="38"/>
      <c r="T52" s="37"/>
      <c r="U52" s="38"/>
      <c r="V52" s="39"/>
      <c r="W52" s="40"/>
      <c r="X52" s="41"/>
    </row>
    <row r="53" spans="1:24" x14ac:dyDescent="0.35">
      <c r="A53" s="5">
        <v>2022</v>
      </c>
      <c r="B53" s="26" t="s">
        <v>30</v>
      </c>
      <c r="C53" s="19">
        <v>19704268</v>
      </c>
      <c r="D53" s="19">
        <v>764780517</v>
      </c>
      <c r="E53" s="19">
        <v>14496271</v>
      </c>
      <c r="F53" s="19">
        <v>143300692.5</v>
      </c>
      <c r="G53" s="9">
        <v>1731666888</v>
      </c>
      <c r="H53" s="9">
        <v>22659907.75</v>
      </c>
      <c r="I53" s="10">
        <v>641444722</v>
      </c>
      <c r="J53" s="11">
        <v>60389278</v>
      </c>
      <c r="K53" s="10">
        <v>30489000</v>
      </c>
      <c r="L53" s="11">
        <v>732323000</v>
      </c>
      <c r="M53" s="10">
        <v>221133746.64285713</v>
      </c>
      <c r="N53" s="11">
        <v>918000460.32142854</v>
      </c>
      <c r="O53" s="10">
        <v>43891815</v>
      </c>
      <c r="P53" s="11">
        <v>961892275.32142854</v>
      </c>
      <c r="Q53" s="24">
        <v>11454</v>
      </c>
      <c r="R53" s="87">
        <v>819720</v>
      </c>
      <c r="S53" s="87">
        <v>78723152</v>
      </c>
      <c r="T53" s="87">
        <v>131386000</v>
      </c>
      <c r="U53" s="87">
        <v>6351</v>
      </c>
      <c r="V53" s="16">
        <v>424832</v>
      </c>
      <c r="W53" s="16">
        <v>17465</v>
      </c>
      <c r="X53" s="16">
        <v>24.324763813340969</v>
      </c>
    </row>
    <row r="54" spans="1:24" x14ac:dyDescent="0.35">
      <c r="A54" s="88">
        <v>2022</v>
      </c>
      <c r="B54" s="18" t="s">
        <v>31</v>
      </c>
      <c r="C54" s="19">
        <v>12540464</v>
      </c>
      <c r="D54" s="19">
        <v>587028994</v>
      </c>
      <c r="E54" s="19">
        <v>11222273</v>
      </c>
      <c r="F54" s="19">
        <v>139436996</v>
      </c>
      <c r="G54" s="9">
        <v>119159488928</v>
      </c>
      <c r="H54" s="9">
        <v>14421533.6</v>
      </c>
      <c r="I54" s="11">
        <v>472263000</v>
      </c>
      <c r="J54" s="10"/>
      <c r="K54" s="11">
        <v>76479505</v>
      </c>
      <c r="L54" s="10">
        <v>548742505</v>
      </c>
      <c r="M54" s="11">
        <v>163256985</v>
      </c>
      <c r="N54" s="10">
        <v>817981706</v>
      </c>
      <c r="O54" s="11">
        <v>6584</v>
      </c>
      <c r="P54" s="10">
        <v>817988290</v>
      </c>
      <c r="Q54" s="24">
        <v>14187</v>
      </c>
      <c r="R54" s="87">
        <v>1449890</v>
      </c>
      <c r="S54" s="87">
        <v>66135393</v>
      </c>
      <c r="T54" s="87">
        <v>78566262</v>
      </c>
      <c r="U54" s="87">
        <v>1243</v>
      </c>
      <c r="V54" s="16">
        <v>278963</v>
      </c>
      <c r="W54" s="16">
        <v>15213</v>
      </c>
      <c r="X54" s="16">
        <v>18.337145862091631</v>
      </c>
    </row>
    <row r="55" spans="1:24" x14ac:dyDescent="0.35">
      <c r="A55" s="5">
        <v>2022</v>
      </c>
      <c r="B55" s="26" t="s">
        <v>32</v>
      </c>
      <c r="C55" s="19">
        <v>24020337</v>
      </c>
      <c r="D55" s="19">
        <v>1136593382</v>
      </c>
      <c r="E55" s="19">
        <v>30305195</v>
      </c>
      <c r="F55" s="19">
        <v>193328180</v>
      </c>
      <c r="G55" s="9">
        <v>1136593382</v>
      </c>
      <c r="H55" s="9">
        <v>24020337</v>
      </c>
      <c r="I55" s="10">
        <v>1241650000</v>
      </c>
      <c r="J55" s="11">
        <v>312877030</v>
      </c>
      <c r="K55" s="10">
        <v>54200000</v>
      </c>
      <c r="L55" s="11">
        <v>1608727030</v>
      </c>
      <c r="M55" s="10">
        <v>473277398</v>
      </c>
      <c r="N55" s="11">
        <v>1930417077</v>
      </c>
      <c r="O55" s="10">
        <v>167344356</v>
      </c>
      <c r="P55" s="11">
        <v>2097761433</v>
      </c>
      <c r="Q55" s="24"/>
      <c r="R55" s="87">
        <v>592800</v>
      </c>
      <c r="S55" s="87">
        <v>54438534</v>
      </c>
      <c r="T55" s="87">
        <v>103183570</v>
      </c>
      <c r="U55" s="87">
        <v>1316</v>
      </c>
      <c r="V55" s="56">
        <v>485797</v>
      </c>
      <c r="W55" s="56">
        <v>9378</v>
      </c>
      <c r="X55" s="16">
        <v>51.801770100234592</v>
      </c>
    </row>
    <row r="56" spans="1:24" x14ac:dyDescent="0.35">
      <c r="A56" s="88">
        <v>2022</v>
      </c>
      <c r="B56" s="18" t="s">
        <v>33</v>
      </c>
      <c r="C56" s="125">
        <v>49794104</v>
      </c>
      <c r="D56" s="125">
        <v>2441511941</v>
      </c>
      <c r="E56" s="125">
        <v>78523000</v>
      </c>
      <c r="F56" s="125">
        <v>574196869</v>
      </c>
      <c r="G56" s="126">
        <v>4862539761.7849998</v>
      </c>
      <c r="H56" s="126">
        <v>57263219.599999994</v>
      </c>
      <c r="I56" s="9">
        <v>1524926641</v>
      </c>
      <c r="J56" s="112">
        <v>318300000</v>
      </c>
      <c r="K56" s="112">
        <v>173737000</v>
      </c>
      <c r="L56" s="112">
        <v>2016963641</v>
      </c>
      <c r="M56" s="112">
        <v>999048830</v>
      </c>
      <c r="N56" s="112">
        <v>2992952827</v>
      </c>
      <c r="O56" s="112">
        <v>194404750</v>
      </c>
      <c r="P56" s="112">
        <v>3187357577</v>
      </c>
      <c r="Q56" s="113">
        <v>91800</v>
      </c>
      <c r="R56" s="87"/>
      <c r="S56" s="87">
        <v>197266177.55000001</v>
      </c>
      <c r="T56" s="87">
        <v>244506258.77000001</v>
      </c>
      <c r="U56" s="87">
        <v>5000</v>
      </c>
      <c r="V56" s="16">
        <v>641292</v>
      </c>
      <c r="W56" s="16">
        <v>33871</v>
      </c>
      <c r="X56" s="16">
        <v>18.933364825366834</v>
      </c>
    </row>
    <row r="57" spans="1:24" x14ac:dyDescent="0.35">
      <c r="A57" s="5">
        <v>2022</v>
      </c>
      <c r="B57" s="26" t="s">
        <v>34</v>
      </c>
      <c r="C57" s="125">
        <v>30662137.732999999</v>
      </c>
      <c r="D57" s="125">
        <v>1511065121.0309999</v>
      </c>
      <c r="E57" s="125">
        <v>42840505</v>
      </c>
      <c r="F57" s="125">
        <v>354316662.05727577</v>
      </c>
      <c r="G57" s="126">
        <v>2544338507.3309999</v>
      </c>
      <c r="H57" s="126">
        <v>35058985.883000001</v>
      </c>
      <c r="I57" s="112">
        <v>896029000</v>
      </c>
      <c r="J57" s="11"/>
      <c r="K57" s="10"/>
      <c r="L57" s="112">
        <v>896029000</v>
      </c>
      <c r="M57" s="112">
        <v>539482428.57142854</v>
      </c>
      <c r="N57" s="112">
        <v>1662627162</v>
      </c>
      <c r="O57" s="112">
        <v>119843000</v>
      </c>
      <c r="P57" s="112">
        <v>1782470162</v>
      </c>
      <c r="Q57" s="114">
        <v>52088</v>
      </c>
      <c r="R57" s="87">
        <v>4057</v>
      </c>
      <c r="S57" s="87">
        <v>32213000</v>
      </c>
      <c r="T57" s="87">
        <v>132295884</v>
      </c>
      <c r="U57" s="87">
        <v>6647</v>
      </c>
      <c r="V57" s="16">
        <v>474131</v>
      </c>
      <c r="W57" s="16">
        <v>42202</v>
      </c>
      <c r="X57" s="16">
        <v>11.23479929861144</v>
      </c>
    </row>
    <row r="58" spans="1:24" x14ac:dyDescent="0.35">
      <c r="A58" s="88">
        <v>2022</v>
      </c>
      <c r="B58" s="18" t="s">
        <v>35</v>
      </c>
      <c r="C58" s="19">
        <v>18993246</v>
      </c>
      <c r="D58" s="19">
        <v>834995124</v>
      </c>
      <c r="E58" s="19">
        <v>18373665</v>
      </c>
      <c r="F58" s="19">
        <v>173048423.90000001</v>
      </c>
      <c r="G58" s="9">
        <v>1157307406</v>
      </c>
      <c r="H58" s="9">
        <v>21842232.899999999</v>
      </c>
      <c r="I58" s="11">
        <v>489227305</v>
      </c>
      <c r="J58" s="10">
        <v>77375000</v>
      </c>
      <c r="K58" s="11">
        <v>45450342</v>
      </c>
      <c r="L58" s="10">
        <v>612052647</v>
      </c>
      <c r="M58" s="11">
        <v>191939277</v>
      </c>
      <c r="N58" s="10">
        <v>956549518</v>
      </c>
      <c r="O58" s="11">
        <v>15470</v>
      </c>
      <c r="P58" s="10">
        <v>956564988</v>
      </c>
      <c r="Q58" s="24">
        <v>15379.342000000001</v>
      </c>
      <c r="R58" s="87">
        <v>608400</v>
      </c>
      <c r="S58" s="87">
        <v>102471796</v>
      </c>
      <c r="T58" s="87">
        <v>98076000</v>
      </c>
      <c r="U58" s="87">
        <v>4097</v>
      </c>
      <c r="V58" s="16">
        <v>311134</v>
      </c>
      <c r="W58" s="16">
        <v>16434</v>
      </c>
      <c r="X58" s="16">
        <v>18.932335402214921</v>
      </c>
    </row>
    <row r="59" spans="1:24" x14ac:dyDescent="0.35">
      <c r="A59" s="5">
        <v>2022</v>
      </c>
      <c r="B59" s="26" t="s">
        <v>36</v>
      </c>
      <c r="C59" s="19">
        <v>17564685</v>
      </c>
      <c r="D59" s="19">
        <v>844116617.72000003</v>
      </c>
      <c r="E59" s="19">
        <v>5190958</v>
      </c>
      <c r="F59" s="19">
        <v>48980582.556500606</v>
      </c>
      <c r="G59" s="9">
        <v>1430049021.72</v>
      </c>
      <c r="H59" s="9">
        <v>20149680.899999999</v>
      </c>
      <c r="I59" s="10">
        <v>605097000</v>
      </c>
      <c r="J59" s="11"/>
      <c r="K59" s="10">
        <v>62962000</v>
      </c>
      <c r="L59" s="11">
        <v>668059000</v>
      </c>
      <c r="M59" s="10">
        <v>231160871</v>
      </c>
      <c r="N59" s="11">
        <v>845195088</v>
      </c>
      <c r="O59" s="10">
        <v>7762466</v>
      </c>
      <c r="P59" s="11">
        <v>852957554</v>
      </c>
      <c r="Q59" s="24">
        <v>24490.803353000003</v>
      </c>
      <c r="R59" s="87">
        <v>963</v>
      </c>
      <c r="S59" s="87">
        <v>78296343</v>
      </c>
      <c r="T59" s="87">
        <v>36415710.520000003</v>
      </c>
      <c r="U59" s="87">
        <v>7863</v>
      </c>
      <c r="V59" s="16">
        <v>265848</v>
      </c>
      <c r="W59" s="16">
        <v>14356</v>
      </c>
      <c r="X59" s="16">
        <v>18.518250208971857</v>
      </c>
    </row>
    <row r="60" spans="1:24" x14ac:dyDescent="0.35">
      <c r="A60" s="88">
        <v>2022</v>
      </c>
      <c r="B60" s="18" t="s">
        <v>37</v>
      </c>
      <c r="C60" s="19">
        <v>14092067</v>
      </c>
      <c r="D60" s="19">
        <v>591745862</v>
      </c>
      <c r="E60" s="19">
        <v>6829656</v>
      </c>
      <c r="F60" s="19">
        <v>82033290</v>
      </c>
      <c r="G60" s="9"/>
      <c r="H60" s="9"/>
      <c r="I60" s="11">
        <v>845129855</v>
      </c>
      <c r="J60" s="10"/>
      <c r="K60" s="11"/>
      <c r="L60" s="10">
        <v>845129855</v>
      </c>
      <c r="M60" s="66">
        <v>217453187</v>
      </c>
      <c r="N60" s="10">
        <v>1093616825</v>
      </c>
      <c r="O60" s="11"/>
      <c r="P60" s="10">
        <v>1093616825</v>
      </c>
      <c r="Q60" s="24">
        <v>51819</v>
      </c>
      <c r="R60" s="87"/>
      <c r="S60" s="87">
        <v>9155096</v>
      </c>
      <c r="T60" s="87"/>
      <c r="U60" s="87">
        <v>2827</v>
      </c>
      <c r="V60" s="16">
        <v>240190</v>
      </c>
      <c r="W60" s="16">
        <v>38155</v>
      </c>
      <c r="X60" s="16">
        <v>6.2951120429825709</v>
      </c>
    </row>
    <row r="61" spans="1:24" ht="15" thickBot="1" x14ac:dyDescent="0.4">
      <c r="A61" s="5">
        <v>2022</v>
      </c>
      <c r="B61" s="69" t="s">
        <v>38</v>
      </c>
      <c r="C61" s="71">
        <v>13143478</v>
      </c>
      <c r="D61" s="71">
        <v>620201120</v>
      </c>
      <c r="E61" s="71">
        <v>15254066</v>
      </c>
      <c r="F61" s="71">
        <v>155693573</v>
      </c>
      <c r="G61" s="74">
        <v>118717152</v>
      </c>
      <c r="H61" s="74">
        <v>15031607.199999999</v>
      </c>
      <c r="I61" s="75">
        <v>387641871.88380808</v>
      </c>
      <c r="J61" s="76">
        <v>89300000</v>
      </c>
      <c r="K61" s="75">
        <v>48500000</v>
      </c>
      <c r="L61" s="76">
        <v>525441871.88380808</v>
      </c>
      <c r="M61" s="75">
        <v>276097999.99999994</v>
      </c>
      <c r="N61" s="76">
        <v>857692871.88380802</v>
      </c>
      <c r="O61" s="75"/>
      <c r="P61" s="76">
        <v>857692871.88380802</v>
      </c>
      <c r="Q61" s="119">
        <v>26036</v>
      </c>
      <c r="R61" s="120">
        <v>1323222</v>
      </c>
      <c r="S61" s="120">
        <v>56338000</v>
      </c>
      <c r="T61" s="120">
        <v>52734182</v>
      </c>
      <c r="U61" s="120">
        <v>3013</v>
      </c>
      <c r="V61" s="81">
        <v>167607</v>
      </c>
      <c r="W61" s="81">
        <v>26199</v>
      </c>
      <c r="X61" s="81">
        <v>6.3974579182411544</v>
      </c>
    </row>
    <row r="62" spans="1:24" x14ac:dyDescent="0.35">
      <c r="A62" s="5">
        <v>2023</v>
      </c>
      <c r="B62" s="6" t="s">
        <v>24</v>
      </c>
      <c r="C62" s="19">
        <v>127203302.47969422</v>
      </c>
      <c r="D62" s="19">
        <v>5804828948.5463934</v>
      </c>
      <c r="E62" s="19">
        <v>343274250.04503179</v>
      </c>
      <c r="F62" s="19">
        <v>1561722033.543895</v>
      </c>
      <c r="G62" s="9">
        <v>12213346387.167723</v>
      </c>
      <c r="H62" s="9">
        <v>146283797.85164833</v>
      </c>
      <c r="I62" s="10">
        <v>5100710000</v>
      </c>
      <c r="J62" s="11">
        <v>219630000</v>
      </c>
      <c r="K62" s="10">
        <v>904838089.94000006</v>
      </c>
      <c r="L62" s="11">
        <v>6225178089.9400005</v>
      </c>
      <c r="M62" s="10">
        <v>4966513000</v>
      </c>
      <c r="N62" s="11">
        <v>12108798000</v>
      </c>
      <c r="O62" s="10">
        <v>127000000</v>
      </c>
      <c r="P62" s="11">
        <v>12235798000</v>
      </c>
      <c r="Q62" s="24">
        <v>50628</v>
      </c>
      <c r="R62" s="87">
        <v>931895</v>
      </c>
      <c r="S62" s="87">
        <v>226192000</v>
      </c>
      <c r="T62" s="87">
        <v>262091000</v>
      </c>
      <c r="U62" s="87">
        <v>13415</v>
      </c>
      <c r="V62" s="16">
        <v>1408760</v>
      </c>
      <c r="W62" s="16">
        <v>5832</v>
      </c>
      <c r="X62" s="16">
        <v>241.55692729766804</v>
      </c>
    </row>
    <row r="63" spans="1:24" x14ac:dyDescent="0.35">
      <c r="A63" s="88">
        <v>2023</v>
      </c>
      <c r="B63" s="18" t="s">
        <v>25</v>
      </c>
      <c r="C63" s="19">
        <v>5225139</v>
      </c>
      <c r="D63" s="19">
        <v>227793932</v>
      </c>
      <c r="E63" s="19">
        <v>1576489</v>
      </c>
      <c r="F63" s="19">
        <v>35601295</v>
      </c>
      <c r="G63" s="9"/>
      <c r="H63" s="9">
        <v>5947768.9499999993</v>
      </c>
      <c r="I63" s="11">
        <v>535381399</v>
      </c>
      <c r="J63" s="10"/>
      <c r="K63" s="11"/>
      <c r="L63" s="10">
        <v>535381399</v>
      </c>
      <c r="M63" s="11">
        <v>12500000</v>
      </c>
      <c r="N63" s="10">
        <v>287585757</v>
      </c>
      <c r="O63" s="11">
        <v>247795642</v>
      </c>
      <c r="P63" s="10">
        <v>535381399</v>
      </c>
      <c r="Q63" s="24">
        <v>15035</v>
      </c>
      <c r="R63" s="87"/>
      <c r="S63" s="87">
        <v>5000000</v>
      </c>
      <c r="T63" s="87"/>
      <c r="U63" s="91">
        <v>198</v>
      </c>
      <c r="V63" s="16">
        <v>74112</v>
      </c>
      <c r="W63" s="16">
        <v>48637</v>
      </c>
      <c r="X63" s="16">
        <v>1.5237781935563459</v>
      </c>
    </row>
    <row r="64" spans="1:24" x14ac:dyDescent="0.35">
      <c r="A64" s="5">
        <v>2023</v>
      </c>
      <c r="B64" s="26" t="s">
        <v>26</v>
      </c>
      <c r="C64" s="19">
        <v>21915452</v>
      </c>
      <c r="D64" s="19">
        <v>680682837</v>
      </c>
      <c r="E64" s="19">
        <v>10717629</v>
      </c>
      <c r="F64" s="19">
        <v>114646625</v>
      </c>
      <c r="G64" s="9">
        <v>1021024255.5</v>
      </c>
      <c r="H64" s="9">
        <v>25202769.799999997</v>
      </c>
      <c r="I64" s="10">
        <v>857528458</v>
      </c>
      <c r="J64" s="11"/>
      <c r="K64" s="10"/>
      <c r="L64" s="11">
        <v>857528458</v>
      </c>
      <c r="M64" s="10">
        <v>301899397</v>
      </c>
      <c r="N64" s="11">
        <v>1110715077</v>
      </c>
      <c r="O64" s="10">
        <v>86124846</v>
      </c>
      <c r="P64" s="11">
        <v>1196839923</v>
      </c>
      <c r="Q64" s="24">
        <v>8209</v>
      </c>
      <c r="R64" s="87">
        <v>1140528</v>
      </c>
      <c r="S64" s="87">
        <v>189012724</v>
      </c>
      <c r="T64" s="87">
        <v>221645087</v>
      </c>
      <c r="U64" s="87">
        <v>6421</v>
      </c>
      <c r="V64" s="16">
        <v>389925</v>
      </c>
      <c r="W64" s="16">
        <v>52587</v>
      </c>
      <c r="X64" s="16">
        <v>7.4148553825089847</v>
      </c>
    </row>
    <row r="65" spans="1:24" x14ac:dyDescent="0.35">
      <c r="A65" s="88">
        <v>2023</v>
      </c>
      <c r="B65" s="31" t="s">
        <v>27</v>
      </c>
      <c r="C65" s="19">
        <v>10550432</v>
      </c>
      <c r="D65" s="19">
        <v>453668576</v>
      </c>
      <c r="E65" s="19">
        <v>8837379</v>
      </c>
      <c r="F65" s="19">
        <v>69665328</v>
      </c>
      <c r="G65" s="9">
        <v>675227648</v>
      </c>
      <c r="H65" s="9">
        <v>12132996.799999999</v>
      </c>
      <c r="I65" s="11">
        <v>558400000</v>
      </c>
      <c r="J65" s="10">
        <v>43400000</v>
      </c>
      <c r="K65" s="11"/>
      <c r="L65" s="10">
        <v>601800000</v>
      </c>
      <c r="M65" s="11">
        <v>195800000</v>
      </c>
      <c r="N65" s="10">
        <v>769700000</v>
      </c>
      <c r="O65" s="11">
        <v>38200000</v>
      </c>
      <c r="P65" s="10">
        <v>807900000.00000012</v>
      </c>
      <c r="Q65" s="113">
        <v>2520</v>
      </c>
      <c r="R65" s="87">
        <v>861080</v>
      </c>
      <c r="S65" s="87">
        <v>111900000</v>
      </c>
      <c r="T65" s="87">
        <v>148000000</v>
      </c>
      <c r="U65" s="87">
        <v>4975</v>
      </c>
      <c r="V65" s="16">
        <v>309161</v>
      </c>
      <c r="W65" s="16">
        <v>4005</v>
      </c>
      <c r="X65" s="16">
        <v>77.193757802746561</v>
      </c>
    </row>
    <row r="66" spans="1:24" x14ac:dyDescent="0.35">
      <c r="A66" s="88">
        <v>2023</v>
      </c>
      <c r="B66" s="26" t="s">
        <v>28</v>
      </c>
      <c r="C66" s="33"/>
      <c r="D66" s="122"/>
      <c r="E66" s="33"/>
      <c r="F66" s="122"/>
      <c r="G66" s="34"/>
      <c r="H66" s="35"/>
      <c r="I66" s="22"/>
      <c r="J66" s="22"/>
      <c r="K66" s="22"/>
      <c r="L66" s="22"/>
      <c r="M66" s="22"/>
      <c r="N66" s="22"/>
      <c r="O66" s="22"/>
      <c r="P66" s="22"/>
      <c r="Q66" s="36"/>
      <c r="R66" s="37"/>
      <c r="S66" s="38"/>
      <c r="T66" s="37"/>
      <c r="U66" s="38"/>
      <c r="V66" s="41"/>
      <c r="W66" s="128"/>
      <c r="X66" s="41"/>
    </row>
    <row r="67" spans="1:24" x14ac:dyDescent="0.35">
      <c r="A67" s="88">
        <v>2023</v>
      </c>
      <c r="B67" s="26" t="s">
        <v>29</v>
      </c>
      <c r="C67" s="33"/>
      <c r="D67" s="122"/>
      <c r="E67" s="33"/>
      <c r="F67" s="122"/>
      <c r="G67" s="34"/>
      <c r="H67" s="35"/>
      <c r="I67" s="22"/>
      <c r="J67" s="22"/>
      <c r="K67" s="22"/>
      <c r="L67" s="22"/>
      <c r="M67" s="22"/>
      <c r="N67" s="22"/>
      <c r="O67" s="22"/>
      <c r="P67" s="22"/>
      <c r="Q67" s="36"/>
      <c r="R67" s="37"/>
      <c r="S67" s="38"/>
      <c r="T67" s="37"/>
      <c r="U67" s="38"/>
      <c r="V67" s="41"/>
      <c r="W67" s="128"/>
      <c r="X67" s="41"/>
    </row>
    <row r="68" spans="1:24" x14ac:dyDescent="0.35">
      <c r="A68" s="5">
        <v>2023</v>
      </c>
      <c r="B68" s="26" t="s">
        <v>30</v>
      </c>
      <c r="C68" s="19">
        <v>19796428</v>
      </c>
      <c r="D68" s="19">
        <v>768098277</v>
      </c>
      <c r="E68" s="19">
        <v>16316074</v>
      </c>
      <c r="F68" s="19">
        <v>161573727.40000001</v>
      </c>
      <c r="G68" s="9">
        <v>1738118088</v>
      </c>
      <c r="H68" s="9">
        <v>22765891.75</v>
      </c>
      <c r="I68" s="10">
        <v>652362799</v>
      </c>
      <c r="J68" s="11">
        <v>83880419</v>
      </c>
      <c r="K68" s="10">
        <v>20300000</v>
      </c>
      <c r="L68" s="11">
        <v>756543218</v>
      </c>
      <c r="M68" s="10">
        <v>244585325.35714284</v>
      </c>
      <c r="N68" s="11">
        <v>1003885786.6071428</v>
      </c>
      <c r="O68" s="10">
        <v>56420115</v>
      </c>
      <c r="P68" s="11">
        <v>1060305901.6071428</v>
      </c>
      <c r="Q68" s="24">
        <v>11722</v>
      </c>
      <c r="R68" s="87">
        <v>870120</v>
      </c>
      <c r="S68" s="87">
        <v>84447895</v>
      </c>
      <c r="T68" s="87">
        <v>134376000</v>
      </c>
      <c r="U68" s="87">
        <v>6590</v>
      </c>
      <c r="V68" s="16">
        <v>429101</v>
      </c>
      <c r="W68" s="16">
        <v>17465</v>
      </c>
      <c r="X68" s="16">
        <v>24.569195533924994</v>
      </c>
    </row>
    <row r="69" spans="1:24" x14ac:dyDescent="0.35">
      <c r="A69" s="88">
        <v>2023</v>
      </c>
      <c r="B69" s="18" t="s">
        <v>31</v>
      </c>
      <c r="C69" s="19">
        <v>12320279</v>
      </c>
      <c r="D69" s="19">
        <v>581437252</v>
      </c>
      <c r="E69" s="19">
        <v>12054762</v>
      </c>
      <c r="F69" s="19">
        <v>138019045</v>
      </c>
      <c r="G69" s="9">
        <v>117067291058</v>
      </c>
      <c r="H69" s="9">
        <v>14168320.85</v>
      </c>
      <c r="I69" s="11">
        <v>580900000</v>
      </c>
      <c r="J69" s="10"/>
      <c r="K69" s="11">
        <v>89982232</v>
      </c>
      <c r="L69" s="10">
        <v>670882232</v>
      </c>
      <c r="M69" s="11">
        <v>184546987</v>
      </c>
      <c r="N69" s="10">
        <v>912333684</v>
      </c>
      <c r="O69" s="11">
        <v>5946</v>
      </c>
      <c r="P69" s="10">
        <v>912339630</v>
      </c>
      <c r="Q69" s="24">
        <v>11735</v>
      </c>
      <c r="R69" s="87">
        <v>1376930</v>
      </c>
      <c r="S69" s="87">
        <v>70246441</v>
      </c>
      <c r="T69" s="87">
        <v>76844701</v>
      </c>
      <c r="U69" s="87">
        <v>1161</v>
      </c>
      <c r="V69" s="16">
        <v>283357</v>
      </c>
      <c r="W69" s="16">
        <v>15213</v>
      </c>
      <c r="X69" s="16">
        <v>18.625977782159996</v>
      </c>
    </row>
    <row r="70" spans="1:24" x14ac:dyDescent="0.35">
      <c r="A70" s="5">
        <v>2023</v>
      </c>
      <c r="B70" s="26" t="s">
        <v>32</v>
      </c>
      <c r="C70" s="19">
        <v>24764972</v>
      </c>
      <c r="D70" s="19">
        <v>1098697694</v>
      </c>
      <c r="E70" s="19">
        <v>35900588</v>
      </c>
      <c r="F70" s="19">
        <v>211495379</v>
      </c>
      <c r="G70" s="9">
        <v>1098697694</v>
      </c>
      <c r="H70" s="9">
        <v>24764972</v>
      </c>
      <c r="I70" s="10">
        <v>1325974000</v>
      </c>
      <c r="J70" s="11">
        <v>348142574</v>
      </c>
      <c r="K70" s="10">
        <v>59257645</v>
      </c>
      <c r="L70" s="11">
        <v>1733374219</v>
      </c>
      <c r="M70" s="10">
        <v>580848083</v>
      </c>
      <c r="N70" s="11">
        <v>2123932073</v>
      </c>
      <c r="O70" s="10">
        <v>179050722</v>
      </c>
      <c r="P70" s="11">
        <v>2302982795</v>
      </c>
      <c r="Q70" s="24"/>
      <c r="R70" s="87">
        <v>648660</v>
      </c>
      <c r="S70" s="87">
        <v>55336248</v>
      </c>
      <c r="T70" s="87">
        <v>110200000</v>
      </c>
      <c r="U70" s="87">
        <v>1235</v>
      </c>
      <c r="V70" s="56">
        <v>492350</v>
      </c>
      <c r="W70" s="56">
        <v>9378</v>
      </c>
      <c r="X70" s="16">
        <v>52.500533162721261</v>
      </c>
    </row>
    <row r="71" spans="1:24" x14ac:dyDescent="0.35">
      <c r="A71" s="88">
        <v>2023</v>
      </c>
      <c r="B71" s="18" t="s">
        <v>33</v>
      </c>
      <c r="C71" s="125">
        <v>51253105</v>
      </c>
      <c r="D71" s="125">
        <v>2729200218</v>
      </c>
      <c r="E71" s="125">
        <v>89121000</v>
      </c>
      <c r="F71" s="125">
        <v>666733872</v>
      </c>
      <c r="G71" s="126">
        <v>5275278309</v>
      </c>
      <c r="H71" s="126">
        <v>58941070.749999993</v>
      </c>
      <c r="I71" s="9">
        <v>1714736469</v>
      </c>
      <c r="J71" s="112">
        <v>366600000</v>
      </c>
      <c r="K71" s="112">
        <v>0</v>
      </c>
      <c r="L71" s="112">
        <v>2081336469</v>
      </c>
      <c r="M71" s="112">
        <v>1084153064</v>
      </c>
      <c r="N71" s="112">
        <v>3341909232</v>
      </c>
      <c r="O71" s="112">
        <v>219920609</v>
      </c>
      <c r="P71" s="112">
        <v>3561829841</v>
      </c>
      <c r="Q71" s="113">
        <v>101400</v>
      </c>
      <c r="R71" s="87">
        <v>572048</v>
      </c>
      <c r="S71" s="87">
        <v>196779864.06999999</v>
      </c>
      <c r="T71" s="87">
        <v>282799103.56999999</v>
      </c>
      <c r="U71" s="87">
        <v>5000</v>
      </c>
      <c r="V71" s="16">
        <v>646205</v>
      </c>
      <c r="W71" s="16">
        <v>33871</v>
      </c>
      <c r="X71" s="16">
        <v>19.078415163414132</v>
      </c>
    </row>
    <row r="72" spans="1:24" x14ac:dyDescent="0.35">
      <c r="A72" s="5">
        <v>2023</v>
      </c>
      <c r="B72" s="26" t="s">
        <v>34</v>
      </c>
      <c r="C72" s="125">
        <v>30948567.280000005</v>
      </c>
      <c r="D72" s="125">
        <v>1463476468.4800005</v>
      </c>
      <c r="E72" s="125">
        <v>48905148</v>
      </c>
      <c r="F72" s="125">
        <v>544641700.49099994</v>
      </c>
      <c r="G72" s="126">
        <v>2566884974.0370007</v>
      </c>
      <c r="H72" s="126">
        <v>35393202.758500002</v>
      </c>
      <c r="I72" s="112">
        <v>1098575000</v>
      </c>
      <c r="J72" s="112"/>
      <c r="K72" s="112"/>
      <c r="L72" s="112">
        <v>1098575000</v>
      </c>
      <c r="M72" s="112">
        <v>631640134.82142854</v>
      </c>
      <c r="N72" s="112">
        <v>1837619617</v>
      </c>
      <c r="O72" s="112">
        <v>169165000</v>
      </c>
      <c r="P72" s="112">
        <v>2006784617</v>
      </c>
      <c r="Q72" s="114">
        <v>49006</v>
      </c>
      <c r="R72" s="87">
        <v>3981</v>
      </c>
      <c r="S72" s="87">
        <v>67270000</v>
      </c>
      <c r="T72" s="87">
        <v>206415273</v>
      </c>
      <c r="U72" s="87">
        <v>6843</v>
      </c>
      <c r="V72" s="16">
        <v>478470</v>
      </c>
      <c r="W72" s="16">
        <v>42202</v>
      </c>
      <c r="X72" s="16">
        <v>11.337614331074356</v>
      </c>
    </row>
    <row r="73" spans="1:24" x14ac:dyDescent="0.35">
      <c r="A73" s="88">
        <v>2023</v>
      </c>
      <c r="B73" s="18" t="s">
        <v>35</v>
      </c>
      <c r="C73" s="19">
        <v>19197770</v>
      </c>
      <c r="D73" s="19">
        <v>843994180</v>
      </c>
      <c r="E73" s="19">
        <v>20899661.5</v>
      </c>
      <c r="F73" s="19">
        <v>189815195.95000002</v>
      </c>
      <c r="G73" s="9">
        <v>1169783370</v>
      </c>
      <c r="H73" s="9">
        <v>22077435.5</v>
      </c>
      <c r="I73" s="11">
        <v>564362001</v>
      </c>
      <c r="J73" s="10">
        <v>80725000</v>
      </c>
      <c r="K73" s="11">
        <v>20020665</v>
      </c>
      <c r="L73" s="10">
        <v>665107666</v>
      </c>
      <c r="M73" s="11">
        <v>216433971</v>
      </c>
      <c r="N73" s="10">
        <v>1055833684</v>
      </c>
      <c r="O73" s="11">
        <v>169403</v>
      </c>
      <c r="P73" s="10">
        <v>1056003087</v>
      </c>
      <c r="Q73" s="24">
        <v>15858.194659999999</v>
      </c>
      <c r="R73" s="87">
        <v>645840</v>
      </c>
      <c r="S73" s="87">
        <v>115447448</v>
      </c>
      <c r="T73" s="87">
        <v>126713000</v>
      </c>
      <c r="U73" s="87">
        <v>4094</v>
      </c>
      <c r="V73" s="16">
        <v>316051</v>
      </c>
      <c r="W73" s="16">
        <v>16434</v>
      </c>
      <c r="X73" s="16">
        <v>19.231532189363513</v>
      </c>
    </row>
    <row r="74" spans="1:24" x14ac:dyDescent="0.35">
      <c r="A74" s="5">
        <v>2023</v>
      </c>
      <c r="B74" s="26" t="s">
        <v>36</v>
      </c>
      <c r="C74" s="19">
        <v>17141571</v>
      </c>
      <c r="D74" s="19">
        <v>821456900.72000003</v>
      </c>
      <c r="E74" s="19">
        <v>6807993</v>
      </c>
      <c r="F74" s="19">
        <v>63199727</v>
      </c>
      <c r="G74" s="9">
        <v>1393169246.72</v>
      </c>
      <c r="H74" s="9">
        <v>19663831.349999998</v>
      </c>
      <c r="I74" s="10">
        <v>628508282.57999992</v>
      </c>
      <c r="J74" s="11"/>
      <c r="K74" s="10"/>
      <c r="L74" s="11">
        <v>628508282.57999992</v>
      </c>
      <c r="M74" s="10">
        <v>265300104</v>
      </c>
      <c r="N74" s="11">
        <v>920217551</v>
      </c>
      <c r="O74" s="10">
        <v>7683800</v>
      </c>
      <c r="P74" s="11">
        <v>927901351</v>
      </c>
      <c r="Q74" s="24">
        <v>24065.480013</v>
      </c>
      <c r="R74" s="87">
        <v>1065</v>
      </c>
      <c r="S74" s="87">
        <v>78908782</v>
      </c>
      <c r="T74" s="87">
        <v>40271064.57</v>
      </c>
      <c r="U74" s="87">
        <v>7059</v>
      </c>
      <c r="V74" s="16">
        <v>268365</v>
      </c>
      <c r="W74" s="16">
        <v>14356</v>
      </c>
      <c r="X74" s="16">
        <v>18.693577598216773</v>
      </c>
    </row>
    <row r="75" spans="1:24" x14ac:dyDescent="0.35">
      <c r="A75" s="88">
        <v>2023</v>
      </c>
      <c r="B75" s="18" t="s">
        <v>37</v>
      </c>
      <c r="C75" s="19">
        <v>14039921</v>
      </c>
      <c r="D75" s="19">
        <v>594364995</v>
      </c>
      <c r="E75" s="19">
        <v>7846224</v>
      </c>
      <c r="F75" s="19">
        <v>93732285</v>
      </c>
      <c r="G75" s="9"/>
      <c r="H75" s="9"/>
      <c r="I75" s="11">
        <v>970040850</v>
      </c>
      <c r="J75" s="10"/>
      <c r="K75" s="11"/>
      <c r="L75" s="10">
        <v>970040850</v>
      </c>
      <c r="M75" s="66">
        <v>239511452</v>
      </c>
      <c r="N75" s="10">
        <v>1281524002</v>
      </c>
      <c r="O75" s="11"/>
      <c r="P75" s="10">
        <v>1281524002</v>
      </c>
      <c r="Q75" s="24">
        <v>53916</v>
      </c>
      <c r="R75" s="87"/>
      <c r="S75" s="87">
        <v>9360310</v>
      </c>
      <c r="T75" s="87"/>
      <c r="U75" s="87">
        <v>2826</v>
      </c>
      <c r="V75" s="16">
        <v>241084</v>
      </c>
      <c r="W75" s="16">
        <v>38155</v>
      </c>
      <c r="X75" s="16">
        <v>6.3185427860044552</v>
      </c>
    </row>
    <row r="76" spans="1:24" ht="15" thickBot="1" x14ac:dyDescent="0.4">
      <c r="A76" s="117">
        <v>2023</v>
      </c>
      <c r="B76" s="69" t="s">
        <v>38</v>
      </c>
      <c r="C76" s="71">
        <v>14382132</v>
      </c>
      <c r="D76" s="71">
        <v>670348139</v>
      </c>
      <c r="E76" s="71">
        <v>18077840</v>
      </c>
      <c r="F76" s="71">
        <v>170483164</v>
      </c>
      <c r="G76" s="74">
        <v>117135059</v>
      </c>
      <c r="H76" s="74">
        <v>16456681.049999999</v>
      </c>
      <c r="I76" s="75">
        <v>537225588.6996516</v>
      </c>
      <c r="J76" s="76">
        <v>112499999.99999999</v>
      </c>
      <c r="K76" s="75">
        <v>7000000</v>
      </c>
      <c r="L76" s="76">
        <v>656725588.6996516</v>
      </c>
      <c r="M76" s="75">
        <v>333015999.99999994</v>
      </c>
      <c r="N76" s="76">
        <v>999288588.6996516</v>
      </c>
      <c r="O76" s="75"/>
      <c r="P76" s="76">
        <v>999288588.6996516</v>
      </c>
      <c r="Q76" s="119">
        <v>25224</v>
      </c>
      <c r="R76" s="120">
        <v>1421736</v>
      </c>
      <c r="S76" s="120">
        <v>65980000</v>
      </c>
      <c r="T76" s="120">
        <v>71441926</v>
      </c>
      <c r="U76" s="120">
        <v>3090</v>
      </c>
      <c r="V76" s="81">
        <v>168340</v>
      </c>
      <c r="W76" s="81">
        <v>26191</v>
      </c>
      <c r="X76" s="81">
        <v>6.427398724752778</v>
      </c>
    </row>
    <row r="77" spans="1:24" x14ac:dyDescent="0.35">
      <c r="A77" s="82">
        <v>2024</v>
      </c>
      <c r="B77" s="83" t="s">
        <v>24</v>
      </c>
      <c r="C77" s="129">
        <v>126611906.37031841</v>
      </c>
      <c r="D77" s="130">
        <v>5765645719.5595856</v>
      </c>
      <c r="E77" s="130">
        <v>351393549.09355849</v>
      </c>
      <c r="F77" s="131">
        <v>1627918493.8402836</v>
      </c>
      <c r="G77" s="132">
        <v>12262624902.157421</v>
      </c>
      <c r="H77" s="132">
        <v>145603692.32586616</v>
      </c>
      <c r="I77" s="133">
        <v>5128641454.6720409</v>
      </c>
      <c r="J77" s="132">
        <v>191398114</v>
      </c>
      <c r="K77" s="133">
        <v>1017909000</v>
      </c>
      <c r="L77" s="132">
        <v>6337948568.6720409</v>
      </c>
      <c r="M77" s="133">
        <v>5524015285.9499979</v>
      </c>
      <c r="N77" s="132">
        <v>12661487000.200012</v>
      </c>
      <c r="O77" s="133">
        <v>157127483.98500001</v>
      </c>
      <c r="P77" s="132">
        <v>12818614484.185013</v>
      </c>
      <c r="Q77" s="24">
        <v>45846</v>
      </c>
      <c r="R77" s="87">
        <v>944281</v>
      </c>
      <c r="S77" s="87">
        <v>262175140</v>
      </c>
      <c r="T77" s="87">
        <v>274060000</v>
      </c>
      <c r="U77" s="87">
        <v>15504</v>
      </c>
      <c r="V77" s="16">
        <v>1446513</v>
      </c>
      <c r="W77" s="16">
        <v>6349</v>
      </c>
      <c r="X77" s="16">
        <v>227.83320207906758</v>
      </c>
    </row>
    <row r="78" spans="1:24" x14ac:dyDescent="0.35">
      <c r="A78" s="88">
        <v>2024</v>
      </c>
      <c r="B78" s="18" t="s">
        <v>25</v>
      </c>
      <c r="C78" s="134">
        <v>5738594</v>
      </c>
      <c r="D78" s="134">
        <v>228123551</v>
      </c>
      <c r="E78" s="134">
        <v>1534149</v>
      </c>
      <c r="F78" s="134">
        <v>37414221</v>
      </c>
      <c r="G78" s="135"/>
      <c r="H78" s="135">
        <v>6461224</v>
      </c>
      <c r="I78" s="135">
        <v>505580947</v>
      </c>
      <c r="J78" s="135"/>
      <c r="K78" s="135"/>
      <c r="L78" s="133">
        <v>505580947</v>
      </c>
      <c r="M78" s="135">
        <v>65625584</v>
      </c>
      <c r="N78" s="135"/>
      <c r="O78" s="135"/>
      <c r="P78" s="136">
        <v>571206531</v>
      </c>
      <c r="Q78" s="24">
        <v>12892</v>
      </c>
      <c r="R78" s="87"/>
      <c r="S78" s="87">
        <v>38592664</v>
      </c>
      <c r="T78" s="87"/>
      <c r="U78" s="91">
        <v>236</v>
      </c>
      <c r="V78" s="16">
        <v>75053</v>
      </c>
      <c r="W78" s="16">
        <v>48637</v>
      </c>
      <c r="X78" s="16">
        <v>1.5431256039640602</v>
      </c>
    </row>
    <row r="79" spans="1:24" x14ac:dyDescent="0.35">
      <c r="A79" s="5">
        <v>2024</v>
      </c>
      <c r="B79" s="26" t="s">
        <v>26</v>
      </c>
      <c r="C79" s="134">
        <v>22368707</v>
      </c>
      <c r="D79" s="134">
        <v>691491751</v>
      </c>
      <c r="E79" s="134">
        <v>11085614</v>
      </c>
      <c r="F79" s="134">
        <v>119261412</v>
      </c>
      <c r="G79" s="135">
        <v>1037237626.5</v>
      </c>
      <c r="H79" s="135">
        <v>25724013.049999997</v>
      </c>
      <c r="I79" s="135">
        <v>891229729</v>
      </c>
      <c r="J79" s="135"/>
      <c r="K79" s="135"/>
      <c r="L79" s="132">
        <v>891229729</v>
      </c>
      <c r="M79" s="135">
        <v>327592492</v>
      </c>
      <c r="N79" s="135">
        <v>1172715578</v>
      </c>
      <c r="O79" s="135">
        <v>74669459</v>
      </c>
      <c r="P79" s="135">
        <v>1247385037</v>
      </c>
      <c r="Q79" s="24">
        <v>8505</v>
      </c>
      <c r="R79" s="87">
        <v>1109306</v>
      </c>
      <c r="S79" s="87">
        <v>208178830</v>
      </c>
      <c r="T79" s="87">
        <v>251818935</v>
      </c>
      <c r="U79" s="87">
        <v>6254</v>
      </c>
      <c r="V79" s="16">
        <v>376304</v>
      </c>
      <c r="W79" s="16">
        <v>52072</v>
      </c>
      <c r="X79" s="16">
        <v>7.2266093101858964</v>
      </c>
    </row>
    <row r="80" spans="1:24" x14ac:dyDescent="0.35">
      <c r="A80" s="88">
        <v>2024</v>
      </c>
      <c r="B80" s="31" t="s">
        <v>27</v>
      </c>
      <c r="C80" s="134">
        <v>10138726</v>
      </c>
      <c r="D80" s="131">
        <v>435965218</v>
      </c>
      <c r="E80" s="131">
        <v>8484803</v>
      </c>
      <c r="F80" s="131">
        <v>67878424</v>
      </c>
      <c r="G80" s="132">
        <v>648878464</v>
      </c>
      <c r="H80" s="132">
        <v>11659534</v>
      </c>
      <c r="I80" s="132">
        <v>560392000</v>
      </c>
      <c r="J80" s="132">
        <v>47873000</v>
      </c>
      <c r="K80" s="132"/>
      <c r="L80" s="133">
        <v>608265000</v>
      </c>
      <c r="M80" s="132">
        <v>198100000</v>
      </c>
      <c r="N80" s="132">
        <v>743100000</v>
      </c>
      <c r="O80" s="132">
        <v>40600000</v>
      </c>
      <c r="P80" s="132">
        <v>823800000</v>
      </c>
      <c r="Q80" s="24">
        <v>1960</v>
      </c>
      <c r="R80" s="87">
        <v>855380</v>
      </c>
      <c r="S80" s="87">
        <v>120000000</v>
      </c>
      <c r="T80" s="87">
        <v>165200000</v>
      </c>
      <c r="U80" s="87">
        <v>4828</v>
      </c>
      <c r="V80" s="16">
        <v>312152</v>
      </c>
      <c r="W80" s="16">
        <v>4004</v>
      </c>
      <c r="X80" s="16">
        <v>77.960039960039964</v>
      </c>
    </row>
    <row r="81" spans="1:24" x14ac:dyDescent="0.35">
      <c r="A81" s="88">
        <v>2024</v>
      </c>
      <c r="B81" s="26" t="s">
        <v>28</v>
      </c>
      <c r="C81">
        <v>10519428</v>
      </c>
      <c r="D81">
        <v>378699408</v>
      </c>
      <c r="E81">
        <v>10063700</v>
      </c>
      <c r="F81">
        <v>71452270</v>
      </c>
      <c r="G81">
        <v>945000000</v>
      </c>
      <c r="H81">
        <v>12097342</v>
      </c>
      <c r="I81">
        <v>449462270</v>
      </c>
      <c r="L81">
        <v>449462270</v>
      </c>
      <c r="M81">
        <v>185261113</v>
      </c>
      <c r="N81">
        <v>615828991</v>
      </c>
      <c r="O81">
        <v>37370791</v>
      </c>
      <c r="P81">
        <v>653199782</v>
      </c>
      <c r="Q81">
        <v>5032</v>
      </c>
      <c r="R81">
        <v>486000</v>
      </c>
      <c r="S81">
        <v>77004113</v>
      </c>
      <c r="T81">
        <v>88746000</v>
      </c>
      <c r="U81">
        <v>3858</v>
      </c>
      <c r="V81">
        <v>256432</v>
      </c>
      <c r="W81">
        <v>2168</v>
      </c>
      <c r="X81">
        <v>118</v>
      </c>
    </row>
    <row r="82" spans="1:24" x14ac:dyDescent="0.35">
      <c r="A82" s="88">
        <v>2024</v>
      </c>
      <c r="B82" s="26" t="s">
        <v>29</v>
      </c>
      <c r="C82">
        <v>9266438</v>
      </c>
      <c r="D82">
        <v>348140589</v>
      </c>
      <c r="E82">
        <v>6773195</v>
      </c>
      <c r="F82">
        <v>110800792</v>
      </c>
      <c r="G82">
        <v>805707812</v>
      </c>
      <c r="H82">
        <v>10656404</v>
      </c>
      <c r="I82">
        <v>348363426</v>
      </c>
      <c r="J82">
        <v>80052893</v>
      </c>
      <c r="L82">
        <v>428416319</v>
      </c>
      <c r="M82">
        <v>95788151.321428567</v>
      </c>
      <c r="N82">
        <v>439276563</v>
      </c>
      <c r="O82">
        <v>38069041</v>
      </c>
      <c r="P82">
        <v>477345604</v>
      </c>
      <c r="Q82">
        <v>5069</v>
      </c>
      <c r="R82">
        <v>403560</v>
      </c>
      <c r="S82">
        <v>20204087</v>
      </c>
      <c r="T82">
        <v>61333988</v>
      </c>
      <c r="U82">
        <v>2532</v>
      </c>
      <c r="V82">
        <v>177093</v>
      </c>
      <c r="W82">
        <v>15298</v>
      </c>
      <c r="X82">
        <v>12</v>
      </c>
    </row>
    <row r="83" spans="1:24" x14ac:dyDescent="0.35">
      <c r="A83" s="88">
        <v>2024</v>
      </c>
      <c r="B83" s="26" t="s">
        <v>30</v>
      </c>
      <c r="C83" s="137"/>
      <c r="D83" s="137"/>
      <c r="E83" s="137"/>
      <c r="F83" s="137"/>
      <c r="G83" s="138"/>
      <c r="H83" s="138"/>
      <c r="I83" s="138"/>
      <c r="J83" s="138"/>
      <c r="K83" s="138"/>
      <c r="L83" s="138"/>
      <c r="M83" s="138"/>
      <c r="N83" s="138"/>
      <c r="O83" s="138"/>
      <c r="P83" s="138"/>
      <c r="Q83" s="138"/>
      <c r="R83" s="138"/>
      <c r="S83" s="138"/>
      <c r="T83" s="138"/>
      <c r="U83" s="138"/>
      <c r="V83" s="139"/>
      <c r="W83" s="139"/>
      <c r="X83" s="139"/>
    </row>
    <row r="84" spans="1:24" x14ac:dyDescent="0.35">
      <c r="A84" s="88">
        <v>2024</v>
      </c>
      <c r="B84" s="18" t="s">
        <v>31</v>
      </c>
      <c r="C84" s="134">
        <v>11857793</v>
      </c>
      <c r="D84" s="134">
        <v>555167986</v>
      </c>
      <c r="E84" s="134">
        <v>12302741</v>
      </c>
      <c r="F84" s="134">
        <v>140251247</v>
      </c>
      <c r="G84" s="135">
        <v>115316160212</v>
      </c>
      <c r="H84" s="135">
        <v>13906214</v>
      </c>
      <c r="I84" s="135">
        <v>530000000</v>
      </c>
      <c r="J84" s="135"/>
      <c r="K84" s="135">
        <v>80100008</v>
      </c>
      <c r="L84" s="133">
        <v>610100008</v>
      </c>
      <c r="M84" s="135">
        <v>196883254</v>
      </c>
      <c r="N84" s="135">
        <v>916247965</v>
      </c>
      <c r="O84" s="135">
        <v>4619</v>
      </c>
      <c r="P84" s="135">
        <v>916252584</v>
      </c>
      <c r="Q84" s="24">
        <v>6976</v>
      </c>
      <c r="R84" s="87">
        <v>1410728</v>
      </c>
      <c r="S84" s="87">
        <v>72130032</v>
      </c>
      <c r="T84" s="87">
        <v>79823818</v>
      </c>
      <c r="U84" s="87">
        <v>1164</v>
      </c>
      <c r="V84" s="16">
        <v>269819</v>
      </c>
      <c r="W84" s="16">
        <v>14694</v>
      </c>
      <c r="X84" s="16">
        <v>18.362528923370082</v>
      </c>
    </row>
    <row r="85" spans="1:24" x14ac:dyDescent="0.35">
      <c r="A85" s="5">
        <v>2024</v>
      </c>
      <c r="B85" s="26" t="s">
        <v>32</v>
      </c>
      <c r="C85" s="134">
        <v>23677458</v>
      </c>
      <c r="D85" s="134">
        <v>1126850192</v>
      </c>
      <c r="E85" s="134">
        <v>35831319</v>
      </c>
      <c r="F85" s="134">
        <v>214194301</v>
      </c>
      <c r="G85" s="135">
        <v>1126850192</v>
      </c>
      <c r="H85" s="135">
        <v>23677458</v>
      </c>
      <c r="I85" s="135">
        <v>1373197004</v>
      </c>
      <c r="J85" s="135">
        <v>350907530</v>
      </c>
      <c r="K85" s="135"/>
      <c r="L85" s="132">
        <v>1724104534</v>
      </c>
      <c r="M85" s="135">
        <v>552856489</v>
      </c>
      <c r="N85" s="135">
        <v>2220647416</v>
      </c>
      <c r="O85" s="135">
        <v>159615601</v>
      </c>
      <c r="P85" s="135">
        <v>2380263017</v>
      </c>
      <c r="Q85" s="140"/>
      <c r="R85" s="87">
        <v>733400</v>
      </c>
      <c r="S85" s="87">
        <v>59494358</v>
      </c>
      <c r="T85" s="87">
        <v>11355600</v>
      </c>
      <c r="U85" s="87">
        <v>1249</v>
      </c>
      <c r="V85" s="56">
        <v>499417</v>
      </c>
      <c r="W85" s="56">
        <v>9377</v>
      </c>
      <c r="X85" s="16">
        <v>53.25978457928975</v>
      </c>
    </row>
    <row r="86" spans="1:24" x14ac:dyDescent="0.35">
      <c r="A86" s="88">
        <v>2024</v>
      </c>
      <c r="B86" s="18" t="s">
        <v>33</v>
      </c>
      <c r="C86" s="134">
        <v>50611122</v>
      </c>
      <c r="D86" s="134">
        <v>2328992798</v>
      </c>
      <c r="E86" s="134">
        <v>90929854</v>
      </c>
      <c r="F86" s="134">
        <v>666957435</v>
      </c>
      <c r="G86" s="135">
        <v>4673117548</v>
      </c>
      <c r="H86" s="135">
        <v>58202790.29999999</v>
      </c>
      <c r="I86" s="135">
        <v>1768203522</v>
      </c>
      <c r="J86" s="135">
        <v>417699999</v>
      </c>
      <c r="K86" s="135"/>
      <c r="L86" s="133">
        <v>2185903521</v>
      </c>
      <c r="M86" s="135">
        <v>1108570666.5099998</v>
      </c>
      <c r="N86" s="135">
        <v>3086639769</v>
      </c>
      <c r="O86" s="135">
        <v>242263474</v>
      </c>
      <c r="P86" s="135">
        <v>3328903243</v>
      </c>
      <c r="Q86" s="24">
        <v>98700</v>
      </c>
      <c r="R86" s="87"/>
      <c r="S86" s="87">
        <v>217580219.88</v>
      </c>
      <c r="T86" s="87">
        <v>304872921.13</v>
      </c>
      <c r="U86" s="87">
        <v>5000</v>
      </c>
      <c r="V86" s="16">
        <v>651299</v>
      </c>
      <c r="W86" s="16">
        <v>33871</v>
      </c>
      <c r="X86" s="16">
        <v>19.228809305895901</v>
      </c>
    </row>
    <row r="87" spans="1:24" x14ac:dyDescent="0.35">
      <c r="A87" s="5">
        <v>2024</v>
      </c>
      <c r="B87" s="26" t="s">
        <v>34</v>
      </c>
      <c r="C87" s="134">
        <v>31647034.079999998</v>
      </c>
      <c r="D87" s="134">
        <v>1504781191.0600002</v>
      </c>
      <c r="E87" s="134">
        <v>51686325.122407913</v>
      </c>
      <c r="F87" s="134">
        <v>576461488.12528312</v>
      </c>
      <c r="G87" s="135">
        <v>2633147221.1100001</v>
      </c>
      <c r="H87" s="135">
        <v>36343836.083999999</v>
      </c>
      <c r="I87" s="135">
        <v>1289594044</v>
      </c>
      <c r="J87" s="135"/>
      <c r="K87" s="135"/>
      <c r="L87" s="132">
        <v>1289594044</v>
      </c>
      <c r="M87" s="135">
        <v>822706259.32142854</v>
      </c>
      <c r="N87" s="135">
        <v>1949573542</v>
      </c>
      <c r="O87" s="135">
        <v>187965738</v>
      </c>
      <c r="P87" s="135">
        <v>2137539280</v>
      </c>
      <c r="Q87" s="24">
        <v>66532</v>
      </c>
      <c r="R87" s="87">
        <v>4302</v>
      </c>
      <c r="S87" s="87">
        <v>68486141</v>
      </c>
      <c r="T87" s="87">
        <v>266870036</v>
      </c>
      <c r="U87" s="87">
        <v>6557</v>
      </c>
      <c r="V87" s="16">
        <v>482956</v>
      </c>
      <c r="W87" s="16">
        <v>42202</v>
      </c>
      <c r="X87" s="16">
        <v>11.44391261077674</v>
      </c>
    </row>
    <row r="88" spans="1:24" x14ac:dyDescent="0.35">
      <c r="A88" s="88">
        <v>2024</v>
      </c>
      <c r="B88" s="18" t="s">
        <v>35</v>
      </c>
      <c r="C88" s="134">
        <v>19185091</v>
      </c>
      <c r="D88" s="134">
        <v>843436304</v>
      </c>
      <c r="E88" s="134">
        <v>21890186.225000001</v>
      </c>
      <c r="F88" s="134">
        <v>188947471.8725</v>
      </c>
      <c r="G88" s="135">
        <v>1169009951</v>
      </c>
      <c r="H88" s="135">
        <v>22062854.649999999</v>
      </c>
      <c r="I88" s="135">
        <v>605862548.05293</v>
      </c>
      <c r="J88" s="135">
        <v>103403966.25280927</v>
      </c>
      <c r="K88" s="135">
        <v>5198000</v>
      </c>
      <c r="L88" s="133">
        <v>714464514.30573928</v>
      </c>
      <c r="M88" s="135">
        <v>221723429.35714287</v>
      </c>
      <c r="N88" s="135">
        <v>1030848279.8622639</v>
      </c>
      <c r="O88" s="135">
        <v>88747560.024079949</v>
      </c>
      <c r="P88" s="135">
        <v>1119595839.886344</v>
      </c>
      <c r="Q88" s="24">
        <v>13362</v>
      </c>
      <c r="R88" s="87">
        <v>618120</v>
      </c>
      <c r="S88" s="87">
        <v>129724097</v>
      </c>
      <c r="T88" s="87">
        <v>142137000</v>
      </c>
      <c r="U88" s="87">
        <v>4346</v>
      </c>
      <c r="V88" s="16">
        <v>319850</v>
      </c>
      <c r="W88" s="16">
        <v>16434</v>
      </c>
      <c r="X88" s="16">
        <v>19.462699281976391</v>
      </c>
    </row>
    <row r="89" spans="1:24" x14ac:dyDescent="0.35">
      <c r="A89" s="5">
        <v>2024</v>
      </c>
      <c r="B89" s="26" t="s">
        <v>36</v>
      </c>
      <c r="C89" s="141">
        <v>17764116</v>
      </c>
      <c r="D89" s="141">
        <v>864855733</v>
      </c>
      <c r="E89" s="141">
        <v>6521097</v>
      </c>
      <c r="F89" s="141">
        <v>59974045</v>
      </c>
      <c r="G89" s="142">
        <v>1458392849</v>
      </c>
      <c r="H89" s="142">
        <v>20382662</v>
      </c>
      <c r="I89" s="142">
        <v>693870876</v>
      </c>
      <c r="J89" s="142"/>
      <c r="K89" s="142"/>
      <c r="L89" s="132">
        <v>693870876</v>
      </c>
      <c r="M89" s="142">
        <v>273683830</v>
      </c>
      <c r="N89" s="142">
        <v>997758754</v>
      </c>
      <c r="O89" s="142">
        <v>13611891</v>
      </c>
      <c r="P89" s="142">
        <v>1011370645</v>
      </c>
      <c r="Q89" s="24">
        <v>28635</v>
      </c>
      <c r="R89" s="87">
        <v>335520</v>
      </c>
      <c r="S89" s="87">
        <v>81115743</v>
      </c>
      <c r="T89" s="87">
        <v>41998470</v>
      </c>
      <c r="U89" s="87">
        <v>7161</v>
      </c>
      <c r="V89" s="16">
        <v>270624</v>
      </c>
      <c r="W89" s="16">
        <v>14356</v>
      </c>
      <c r="X89" s="16">
        <v>18.850933407634439</v>
      </c>
    </row>
    <row r="90" spans="1:24" x14ac:dyDescent="0.35">
      <c r="A90" s="88">
        <v>2024</v>
      </c>
      <c r="B90" s="18" t="s">
        <v>37</v>
      </c>
      <c r="C90" s="141">
        <v>14201845</v>
      </c>
      <c r="D90" s="141">
        <v>607122686</v>
      </c>
      <c r="E90" s="141">
        <v>7981640</v>
      </c>
      <c r="F90" s="141">
        <v>95833940</v>
      </c>
      <c r="G90" s="142"/>
      <c r="H90" s="142"/>
      <c r="I90" s="142">
        <v>1094887604</v>
      </c>
      <c r="J90" s="142"/>
      <c r="K90" s="142"/>
      <c r="L90" s="133">
        <v>1094887604</v>
      </c>
      <c r="M90" s="142">
        <v>142481677</v>
      </c>
      <c r="N90" s="142">
        <v>1301950946</v>
      </c>
      <c r="O90" s="142"/>
      <c r="P90" s="142">
        <v>1301950946</v>
      </c>
      <c r="Q90" s="24">
        <v>112486</v>
      </c>
      <c r="R90" s="87"/>
      <c r="S90" s="87">
        <v>9296024</v>
      </c>
      <c r="T90" s="87"/>
      <c r="U90" s="87">
        <v>2845</v>
      </c>
      <c r="V90" s="16">
        <v>243081</v>
      </c>
      <c r="W90" s="16">
        <v>38155</v>
      </c>
      <c r="X90" s="16">
        <v>6.3708819289739225</v>
      </c>
    </row>
    <row r="91" spans="1:24" ht="15" thickBot="1" x14ac:dyDescent="0.4">
      <c r="A91" s="117">
        <v>2024</v>
      </c>
      <c r="B91" s="69" t="s">
        <v>38</v>
      </c>
      <c r="C91" s="143">
        <v>14513289</v>
      </c>
      <c r="D91" s="143">
        <v>675626419</v>
      </c>
      <c r="E91" s="143">
        <v>18487897</v>
      </c>
      <c r="F91" s="143">
        <v>170140969</v>
      </c>
      <c r="G91" s="144">
        <v>230850672</v>
      </c>
      <c r="H91" s="144">
        <v>16607631</v>
      </c>
      <c r="I91" s="144">
        <v>580302263</v>
      </c>
      <c r="J91" s="144">
        <v>119639347</v>
      </c>
      <c r="K91" s="144">
        <v>15581000</v>
      </c>
      <c r="L91" s="145">
        <v>715522610</v>
      </c>
      <c r="M91" s="144">
        <v>347006000</v>
      </c>
      <c r="N91" s="144">
        <v>1076812610</v>
      </c>
      <c r="O91" s="144"/>
      <c r="P91" s="144">
        <v>1076812610</v>
      </c>
      <c r="Q91" s="146"/>
      <c r="R91" s="147">
        <v>1275524</v>
      </c>
      <c r="S91" s="147">
        <v>68696000</v>
      </c>
      <c r="T91" s="147">
        <v>82157920</v>
      </c>
      <c r="U91" s="147">
        <v>3009</v>
      </c>
      <c r="V91" s="148">
        <v>169610</v>
      </c>
      <c r="W91" s="148">
        <v>26189</v>
      </c>
      <c r="X91" s="148">
        <v>6.476383214326626</v>
      </c>
    </row>
    <row r="92" spans="1:24" x14ac:dyDescent="0.35">
      <c r="A92" s="5">
        <v>2025</v>
      </c>
      <c r="B92" s="6" t="s">
        <v>24</v>
      </c>
      <c r="C92">
        <v>123935546.84487168</v>
      </c>
      <c r="D92">
        <v>5641160476.6178198</v>
      </c>
      <c r="E92">
        <v>352997260.30436957</v>
      </c>
      <c r="F92">
        <v>1613944551.5473909</v>
      </c>
      <c r="G92">
        <v>11947983195.808607</v>
      </c>
      <c r="H92">
        <v>142525878.87160245</v>
      </c>
      <c r="I92">
        <v>5423222104.7664776</v>
      </c>
      <c r="J92">
        <v>204959000</v>
      </c>
      <c r="K92">
        <v>1327741000</v>
      </c>
      <c r="L92">
        <v>6955922104.7664776</v>
      </c>
      <c r="M92">
        <v>5357801000.2335215</v>
      </c>
      <c r="N92">
        <v>13840046000.000002</v>
      </c>
      <c r="O92">
        <v>179800000</v>
      </c>
      <c r="P92">
        <v>14019846000.000002</v>
      </c>
      <c r="Q92" s="96">
        <v>44977.313130840004</v>
      </c>
      <c r="R92" s="149">
        <v>974002</v>
      </c>
      <c r="S92" s="150">
        <v>255819624</v>
      </c>
      <c r="T92" s="149">
        <v>267802000</v>
      </c>
      <c r="U92" s="150">
        <v>12384</v>
      </c>
      <c r="V92" s="39">
        <v>1464970</v>
      </c>
      <c r="W92" s="40">
        <v>6349</v>
      </c>
      <c r="X92" s="39">
        <v>230.74027405890692</v>
      </c>
    </row>
    <row r="93" spans="1:24" x14ac:dyDescent="0.35">
      <c r="A93" s="88">
        <v>2025</v>
      </c>
      <c r="B93" s="18" t="s">
        <v>25</v>
      </c>
      <c r="C93" s="151">
        <v>5764344</v>
      </c>
      <c r="D93" s="152">
        <v>296493787</v>
      </c>
      <c r="E93" s="151">
        <v>1935635</v>
      </c>
      <c r="F93" s="152">
        <v>79195107</v>
      </c>
      <c r="G93" s="95">
        <v>117135059</v>
      </c>
      <c r="H93" s="96">
        <v>6218245</v>
      </c>
      <c r="I93" s="95">
        <v>518804063</v>
      </c>
      <c r="J93" s="96"/>
      <c r="K93" s="95"/>
      <c r="L93" s="96">
        <v>667698680</v>
      </c>
      <c r="M93" s="95">
        <v>61919630</v>
      </c>
      <c r="N93" s="96"/>
      <c r="O93" s="95"/>
      <c r="P93" s="96">
        <v>580723693</v>
      </c>
      <c r="Q93" s="95"/>
      <c r="R93" s="150"/>
      <c r="S93" s="149">
        <v>28517620</v>
      </c>
      <c r="T93" s="150"/>
      <c r="U93" s="149">
        <v>237</v>
      </c>
      <c r="V93" s="40">
        <v>75042</v>
      </c>
      <c r="W93" s="39">
        <v>48637</v>
      </c>
      <c r="X93" s="40">
        <v>1.542899438698933</v>
      </c>
    </row>
    <row r="94" spans="1:24" x14ac:dyDescent="0.35">
      <c r="A94" s="5">
        <v>2025</v>
      </c>
      <c r="B94" s="26" t="s">
        <v>26</v>
      </c>
      <c r="C94" s="152">
        <v>22690679</v>
      </c>
      <c r="D94" s="151">
        <v>694886547</v>
      </c>
      <c r="E94" s="152">
        <v>11139213</v>
      </c>
      <c r="F94" s="151">
        <v>119626551</v>
      </c>
      <c r="G94" s="96">
        <v>1042329820.5</v>
      </c>
      <c r="H94" s="95">
        <v>26094280.849999998</v>
      </c>
      <c r="I94" s="96">
        <v>987060050</v>
      </c>
      <c r="J94" s="95"/>
      <c r="K94" s="96"/>
      <c r="L94" s="95">
        <v>987060050</v>
      </c>
      <c r="M94" s="96">
        <v>308248128</v>
      </c>
      <c r="N94" s="95">
        <v>1255610569</v>
      </c>
      <c r="O94" s="96">
        <v>80757528</v>
      </c>
      <c r="P94" s="95">
        <v>1336368097</v>
      </c>
      <c r="Q94" s="96">
        <v>7587</v>
      </c>
      <c r="R94" s="149">
        <v>1058620</v>
      </c>
      <c r="S94" s="150">
        <v>180202582</v>
      </c>
      <c r="T94" s="149">
        <v>273285828</v>
      </c>
      <c r="U94" s="150">
        <v>6221</v>
      </c>
      <c r="V94" s="39">
        <v>377556</v>
      </c>
      <c r="W94" s="40">
        <v>52072</v>
      </c>
      <c r="X94" s="39">
        <v>7.2506529420801966</v>
      </c>
    </row>
    <row r="95" spans="1:24" x14ac:dyDescent="0.35">
      <c r="A95" s="88">
        <v>2025</v>
      </c>
      <c r="B95" s="31" t="s">
        <v>27</v>
      </c>
      <c r="C95" s="151">
        <v>10452679</v>
      </c>
      <c r="D95" s="152">
        <v>449465215</v>
      </c>
      <c r="E95" s="151">
        <v>9089288</v>
      </c>
      <c r="F95" s="152">
        <v>72714304</v>
      </c>
      <c r="G95" s="95">
        <v>668971456</v>
      </c>
      <c r="H95" s="96">
        <v>12020580.85</v>
      </c>
      <c r="I95" s="95">
        <v>559391000</v>
      </c>
      <c r="J95" s="96">
        <v>94477000</v>
      </c>
      <c r="K95" s="95">
        <v>450000</v>
      </c>
      <c r="L95" s="96">
        <v>94927000</v>
      </c>
      <c r="M95" s="95">
        <v>189508000</v>
      </c>
      <c r="N95" s="96">
        <v>792160000</v>
      </c>
      <c r="O95" s="95">
        <v>52866000</v>
      </c>
      <c r="P95" s="96">
        <v>845026000</v>
      </c>
      <c r="Q95" s="95"/>
      <c r="R95" s="150">
        <v>918460</v>
      </c>
      <c r="S95" s="149">
        <v>105051000</v>
      </c>
      <c r="T95" s="150">
        <v>166200000</v>
      </c>
      <c r="U95" s="149">
        <v>4756</v>
      </c>
      <c r="V95" s="40">
        <v>314407</v>
      </c>
      <c r="W95" s="39">
        <v>4004</v>
      </c>
      <c r="X95" s="40">
        <v>78.523226773226767</v>
      </c>
    </row>
    <row r="96" spans="1:24" x14ac:dyDescent="0.35">
      <c r="A96" s="5">
        <v>2025</v>
      </c>
      <c r="B96" s="26" t="s">
        <v>28</v>
      </c>
      <c r="C96">
        <v>10345291</v>
      </c>
      <c r="D96">
        <v>372430483</v>
      </c>
      <c r="E96">
        <v>9758713</v>
      </c>
      <c r="F96">
        <v>69286862</v>
      </c>
      <c r="G96">
        <v>931076000</v>
      </c>
      <c r="H96">
        <v>11897085</v>
      </c>
      <c r="I96">
        <v>465300286</v>
      </c>
      <c r="L96">
        <v>465300286</v>
      </c>
      <c r="M96">
        <v>112053705</v>
      </c>
      <c r="N96">
        <v>662397570</v>
      </c>
      <c r="O96">
        <v>9985807</v>
      </c>
      <c r="P96">
        <v>672383377</v>
      </c>
      <c r="Q96">
        <v>4652</v>
      </c>
      <c r="R96">
        <v>514800</v>
      </c>
      <c r="S96">
        <v>75141146</v>
      </c>
      <c r="T96">
        <v>94012814</v>
      </c>
      <c r="U96">
        <v>3836</v>
      </c>
      <c r="V96">
        <v>258071</v>
      </c>
      <c r="W96">
        <v>2168</v>
      </c>
      <c r="X96">
        <v>119</v>
      </c>
    </row>
    <row r="97" spans="1:24" x14ac:dyDescent="0.35">
      <c r="A97" s="5">
        <v>2025</v>
      </c>
      <c r="B97" s="26" t="s">
        <v>29</v>
      </c>
      <c r="C97">
        <v>8902689</v>
      </c>
      <c r="D97">
        <v>335045625</v>
      </c>
      <c r="E97">
        <v>6282203</v>
      </c>
      <c r="F97">
        <v>91774034.600000009</v>
      </c>
      <c r="G97">
        <v>780245382</v>
      </c>
      <c r="H97">
        <v>10238092.299999999</v>
      </c>
      <c r="I97">
        <v>388104200</v>
      </c>
      <c r="J97">
        <v>91163419</v>
      </c>
      <c r="L97">
        <v>479267619</v>
      </c>
      <c r="M97">
        <v>121928944.89285713</v>
      </c>
      <c r="N97">
        <v>516054708.71428573</v>
      </c>
      <c r="P97">
        <v>516054708.71428573</v>
      </c>
      <c r="Q97">
        <v>4668</v>
      </c>
      <c r="R97">
        <v>409680</v>
      </c>
      <c r="S97">
        <v>28780156</v>
      </c>
      <c r="T97">
        <v>56447831</v>
      </c>
      <c r="U97">
        <v>2480</v>
      </c>
      <c r="V97">
        <v>177863</v>
      </c>
      <c r="W97">
        <v>15298</v>
      </c>
      <c r="X97">
        <v>12</v>
      </c>
    </row>
    <row r="98" spans="1:24" x14ac:dyDescent="0.35">
      <c r="A98" s="5">
        <v>2025</v>
      </c>
      <c r="B98" s="26" t="s">
        <v>30</v>
      </c>
      <c r="C98" s="152"/>
      <c r="D98" s="151"/>
      <c r="E98" s="152"/>
      <c r="F98" s="151"/>
      <c r="G98" s="96"/>
      <c r="H98" s="95"/>
      <c r="I98" s="96"/>
      <c r="J98" s="95"/>
      <c r="K98" s="96"/>
      <c r="L98" s="95"/>
      <c r="M98" s="96"/>
      <c r="N98" s="95"/>
      <c r="O98" s="96"/>
      <c r="P98" s="95"/>
      <c r="Q98" s="96"/>
      <c r="R98" s="149"/>
      <c r="S98" s="150"/>
      <c r="T98" s="149"/>
      <c r="U98" s="150"/>
      <c r="V98" s="39"/>
      <c r="W98" s="40"/>
      <c r="X98" s="39"/>
    </row>
    <row r="99" spans="1:24" x14ac:dyDescent="0.35">
      <c r="A99" s="88">
        <v>2025</v>
      </c>
      <c r="B99" s="18" t="s">
        <v>31</v>
      </c>
      <c r="C99" s="151">
        <v>11701656</v>
      </c>
      <c r="D99" s="152">
        <v>554255169</v>
      </c>
      <c r="E99" s="151">
        <v>12317299</v>
      </c>
      <c r="F99" s="152">
        <v>139100899</v>
      </c>
      <c r="G99" s="95">
        <v>114688264366</v>
      </c>
      <c r="H99" s="96">
        <v>13650269</v>
      </c>
      <c r="I99" s="95">
        <v>554200000</v>
      </c>
      <c r="J99" s="96"/>
      <c r="K99" s="95">
        <v>59000000</v>
      </c>
      <c r="L99" s="96">
        <v>613200000</v>
      </c>
      <c r="M99" s="95">
        <v>212200088</v>
      </c>
      <c r="N99" s="96">
        <v>957734211</v>
      </c>
      <c r="O99" s="95">
        <v>5568</v>
      </c>
      <c r="P99" s="96">
        <v>957739779</v>
      </c>
      <c r="Q99" s="95">
        <v>2346.8200000000002</v>
      </c>
      <c r="R99" s="150">
        <v>1396453</v>
      </c>
      <c r="S99" s="149">
        <v>72433796</v>
      </c>
      <c r="T99" s="150">
        <v>71845550</v>
      </c>
      <c r="U99" s="149">
        <v>1190</v>
      </c>
      <c r="V99" s="40">
        <v>271248</v>
      </c>
      <c r="W99" s="39">
        <v>14694</v>
      </c>
      <c r="X99" s="40">
        <v>18.459779501837485</v>
      </c>
    </row>
    <row r="100" spans="1:24" x14ac:dyDescent="0.35">
      <c r="A100" s="5">
        <v>2025</v>
      </c>
      <c r="B100" s="26" t="s">
        <v>32</v>
      </c>
      <c r="C100" s="152">
        <v>23789883</v>
      </c>
      <c r="D100" s="151">
        <v>1267077018</v>
      </c>
      <c r="E100" s="152">
        <v>35184687</v>
      </c>
      <c r="F100" s="151">
        <v>247209908</v>
      </c>
      <c r="G100" s="96">
        <v>1267077018</v>
      </c>
      <c r="H100" s="95">
        <v>23783670</v>
      </c>
      <c r="I100" s="96">
        <v>1430192000</v>
      </c>
      <c r="J100" s="95">
        <v>366300000</v>
      </c>
      <c r="K100" s="96">
        <v>62672000</v>
      </c>
      <c r="L100" s="95">
        <v>1859164000</v>
      </c>
      <c r="M100" s="96">
        <v>566661547</v>
      </c>
      <c r="N100" s="95">
        <v>2193602022</v>
      </c>
      <c r="O100" s="96">
        <v>186652662</v>
      </c>
      <c r="P100" s="95">
        <v>2380254684</v>
      </c>
      <c r="Q100" s="96"/>
      <c r="R100" s="149">
        <v>741000</v>
      </c>
      <c r="S100" s="150">
        <v>58770416</v>
      </c>
      <c r="T100" s="149">
        <v>119446394</v>
      </c>
      <c r="U100" s="150">
        <v>1310</v>
      </c>
      <c r="V100" s="39">
        <v>504496</v>
      </c>
      <c r="W100" s="40">
        <v>9377</v>
      </c>
      <c r="X100" s="39">
        <v>53.801429028473926</v>
      </c>
    </row>
    <row r="101" spans="1:24" x14ac:dyDescent="0.35">
      <c r="A101" s="88">
        <v>2025</v>
      </c>
      <c r="B101" s="18" t="s">
        <v>33</v>
      </c>
      <c r="C101" s="151">
        <v>52625898</v>
      </c>
      <c r="D101" s="152">
        <v>2505498681</v>
      </c>
      <c r="E101" s="151">
        <v>94577000</v>
      </c>
      <c r="F101" s="152">
        <v>657662025</v>
      </c>
      <c r="G101" s="95">
        <v>4522524423.664999</v>
      </c>
      <c r="H101" s="96">
        <v>60716078.499999993</v>
      </c>
      <c r="I101" s="95">
        <v>2318080928</v>
      </c>
      <c r="J101" s="96">
        <v>429583073</v>
      </c>
      <c r="K101" s="95"/>
      <c r="L101" s="96">
        <v>2747664001</v>
      </c>
      <c r="M101" s="95">
        <v>1423303539.1799998</v>
      </c>
      <c r="N101" s="96">
        <v>3774711728</v>
      </c>
      <c r="O101" s="95">
        <v>292353061</v>
      </c>
      <c r="P101" s="96">
        <v>4067064789</v>
      </c>
      <c r="Q101" s="95">
        <v>78200</v>
      </c>
      <c r="R101" s="150">
        <v>1387709</v>
      </c>
      <c r="S101" s="149">
        <v>233096883</v>
      </c>
      <c r="T101" s="150">
        <v>330837002</v>
      </c>
      <c r="U101" s="149">
        <v>5103</v>
      </c>
      <c r="V101" s="40">
        <v>655210</v>
      </c>
      <c r="W101" s="39">
        <v>33871</v>
      </c>
      <c r="X101" s="40">
        <v>19.34427681497446</v>
      </c>
    </row>
    <row r="102" spans="1:24" x14ac:dyDescent="0.35">
      <c r="A102" s="5">
        <v>2025</v>
      </c>
      <c r="B102" s="26" t="s">
        <v>34</v>
      </c>
      <c r="C102" s="152">
        <v>32922283.440000001</v>
      </c>
      <c r="D102" s="151">
        <v>1557235424.9399998</v>
      </c>
      <c r="E102" s="152">
        <v>55443490.232412174</v>
      </c>
      <c r="F102" s="151">
        <v>618715136.90392566</v>
      </c>
      <c r="G102" s="96">
        <v>2715570324.4879999</v>
      </c>
      <c r="H102" s="95">
        <v>37860625.955999993</v>
      </c>
      <c r="I102" s="96">
        <v>1476496457</v>
      </c>
      <c r="J102" s="95"/>
      <c r="K102" s="96"/>
      <c r="L102" s="95">
        <v>1476496457</v>
      </c>
      <c r="M102" s="96">
        <v>873378122.93140006</v>
      </c>
      <c r="N102" s="95">
        <v>2138430075</v>
      </c>
      <c r="O102" s="96">
        <v>208956960</v>
      </c>
      <c r="P102" s="95">
        <v>2347387035</v>
      </c>
      <c r="Q102" s="96">
        <v>55229</v>
      </c>
      <c r="R102" s="149">
        <v>3912</v>
      </c>
      <c r="S102" s="150">
        <v>76807355</v>
      </c>
      <c r="T102" s="149">
        <v>248375831</v>
      </c>
      <c r="U102" s="150">
        <v>6494</v>
      </c>
      <c r="V102" s="39">
        <v>486815</v>
      </c>
      <c r="W102" s="40">
        <v>42202</v>
      </c>
      <c r="X102" s="39">
        <v>11.535353774702621</v>
      </c>
    </row>
    <row r="103" spans="1:24" x14ac:dyDescent="0.35">
      <c r="A103" s="88">
        <v>2025</v>
      </c>
      <c r="B103" s="18" t="s">
        <v>35</v>
      </c>
      <c r="C103" s="151">
        <v>19843145</v>
      </c>
      <c r="D103" s="152">
        <v>872390680</v>
      </c>
      <c r="E103" s="151">
        <v>24043071.436250001</v>
      </c>
      <c r="F103" s="152">
        <v>200679386.21612501</v>
      </c>
      <c r="G103" s="95">
        <v>1209151245</v>
      </c>
      <c r="H103" s="96">
        <v>22819616.75</v>
      </c>
      <c r="I103" s="95">
        <v>855133858.49170423</v>
      </c>
      <c r="J103" s="96">
        <v>123659206</v>
      </c>
      <c r="K103" s="95">
        <v>11115219</v>
      </c>
      <c r="L103" s="96">
        <v>989908283.49170423</v>
      </c>
      <c r="M103" s="95">
        <v>235632895</v>
      </c>
      <c r="N103" s="96">
        <v>1135020401</v>
      </c>
      <c r="O103" s="95">
        <v>88919231.319999933</v>
      </c>
      <c r="P103" s="96">
        <v>1223939632.3199999</v>
      </c>
      <c r="Q103" s="95">
        <v>12194.24646</v>
      </c>
      <c r="R103" s="150">
        <v>582480</v>
      </c>
      <c r="S103" s="149">
        <v>120984970</v>
      </c>
      <c r="T103" s="150">
        <v>153061370</v>
      </c>
      <c r="U103" s="149">
        <v>4155</v>
      </c>
      <c r="V103" s="40">
        <v>322188</v>
      </c>
      <c r="W103" s="39">
        <v>16434</v>
      </c>
      <c r="X103" s="40">
        <v>19.604965315808688</v>
      </c>
    </row>
    <row r="104" spans="1:24" x14ac:dyDescent="0.35">
      <c r="A104" s="5">
        <v>2025</v>
      </c>
      <c r="B104" s="26" t="s">
        <v>36</v>
      </c>
      <c r="C104" s="152">
        <v>18214713</v>
      </c>
      <c r="D104" s="151">
        <v>880905466</v>
      </c>
      <c r="E104" s="152">
        <v>6507975</v>
      </c>
      <c r="F104" s="151">
        <v>56406591</v>
      </c>
      <c r="G104" s="96">
        <v>1489738536</v>
      </c>
      <c r="H104" s="95">
        <v>20900741</v>
      </c>
      <c r="I104" s="96">
        <v>758082701</v>
      </c>
      <c r="J104" s="95"/>
      <c r="K104" s="96"/>
      <c r="L104" s="95">
        <v>758082701</v>
      </c>
      <c r="M104" s="96">
        <v>289885457</v>
      </c>
      <c r="N104" s="95">
        <v>1032723391</v>
      </c>
      <c r="O104" s="96">
        <v>8166667</v>
      </c>
      <c r="P104" s="95">
        <v>1040890058</v>
      </c>
      <c r="Q104" s="96">
        <v>28619</v>
      </c>
      <c r="R104" s="149">
        <v>248040</v>
      </c>
      <c r="S104" s="150">
        <v>82255024</v>
      </c>
      <c r="T104" s="149">
        <v>46252586</v>
      </c>
      <c r="U104" s="150">
        <v>7335</v>
      </c>
      <c r="V104" s="39">
        <v>272413</v>
      </c>
      <c r="W104" s="40">
        <v>14356</v>
      </c>
      <c r="X104" s="39">
        <v>18.975550292560602</v>
      </c>
    </row>
    <row r="105" spans="1:24" x14ac:dyDescent="0.35">
      <c r="A105" s="88">
        <v>2025</v>
      </c>
      <c r="B105" s="18" t="s">
        <v>37</v>
      </c>
      <c r="C105" s="151">
        <v>14315212</v>
      </c>
      <c r="D105" s="152">
        <v>617959920</v>
      </c>
      <c r="E105" s="151">
        <v>8242845</v>
      </c>
      <c r="F105" s="152">
        <v>98781955</v>
      </c>
      <c r="G105" s="95"/>
      <c r="H105" s="96">
        <v>12448010.434782609</v>
      </c>
      <c r="I105" s="95">
        <v>981225293</v>
      </c>
      <c r="J105" s="96"/>
      <c r="K105" s="95"/>
      <c r="L105" s="96">
        <v>981225293</v>
      </c>
      <c r="M105" s="95">
        <v>224292918</v>
      </c>
      <c r="N105" s="96">
        <v>1312847951</v>
      </c>
      <c r="O105" s="95"/>
      <c r="P105" s="96">
        <v>1312847951</v>
      </c>
      <c r="Q105" s="95"/>
      <c r="R105" s="150"/>
      <c r="S105" s="149">
        <v>8290264</v>
      </c>
      <c r="T105" s="150"/>
      <c r="U105" s="149">
        <v>2192</v>
      </c>
      <c r="V105" s="40">
        <v>243582</v>
      </c>
      <c r="W105" s="39">
        <v>38155</v>
      </c>
      <c r="X105" s="40">
        <v>6.3840125802647094</v>
      </c>
    </row>
    <row r="106" spans="1:24" x14ac:dyDescent="0.35">
      <c r="A106" s="5">
        <v>2025</v>
      </c>
      <c r="B106" s="26" t="s">
        <v>38</v>
      </c>
      <c r="C106" s="152">
        <v>15159448</v>
      </c>
      <c r="D106" s="151">
        <v>675997979</v>
      </c>
      <c r="E106" s="152">
        <v>19104519</v>
      </c>
      <c r="F106" s="151">
        <v>174704395</v>
      </c>
      <c r="G106" s="96">
        <v>244962282</v>
      </c>
      <c r="H106" s="95">
        <v>16596855</v>
      </c>
      <c r="I106" s="96">
        <v>583511526</v>
      </c>
      <c r="J106" s="95">
        <v>122745688</v>
      </c>
      <c r="K106" s="96">
        <v>6526514</v>
      </c>
      <c r="L106" s="95">
        <v>712783728</v>
      </c>
      <c r="M106" s="96">
        <v>375102171</v>
      </c>
      <c r="N106" s="95">
        <v>1102189276</v>
      </c>
      <c r="O106" s="96"/>
      <c r="P106" s="95">
        <v>1102189276</v>
      </c>
      <c r="Q106" s="96">
        <v>27274</v>
      </c>
      <c r="R106" s="149">
        <v>1207857</v>
      </c>
      <c r="S106" s="150">
        <v>69809499</v>
      </c>
      <c r="T106" s="149">
        <v>92307220</v>
      </c>
      <c r="U106" s="150">
        <v>2765</v>
      </c>
      <c r="V106" s="39">
        <v>170479</v>
      </c>
      <c r="W106" s="40">
        <v>26189</v>
      </c>
      <c r="X106" s="39">
        <v>6.5095650845774946</v>
      </c>
    </row>
    <row r="107" spans="1:24" x14ac:dyDescent="0.35">
      <c r="N107" s="153"/>
      <c r="O107" s="153"/>
      <c r="P107" s="153"/>
      <c r="Q107" s="153"/>
    </row>
  </sheetData>
  <pageMargins left="0.7" right="0.7" top="0.75" bottom="0.75" header="0.3" footer="0.3"/>
  <legacy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CC4DE7475514A49AAD078585C27BB33" ma:contentTypeVersion="18" ma:contentTypeDescription="Opprett et nytt dokument." ma:contentTypeScope="" ma:versionID="4d4cf7a8d4f5ff13ae43994ec0f367af">
  <xsd:schema xmlns:xsd="http://www.w3.org/2001/XMLSchema" xmlns:xs="http://www.w3.org/2001/XMLSchema" xmlns:p="http://schemas.microsoft.com/office/2006/metadata/properties" xmlns:ns2="12d22718-1b81-4d9b-9c7c-63e778a4ac48" xmlns:ns3="61f8d551-c89c-402f-bb01-3d170a78256c" targetNamespace="http://schemas.microsoft.com/office/2006/metadata/properties" ma:root="true" ma:fieldsID="1b9328312344e0ad1c83bd2c73574aea" ns2:_="" ns3:_="">
    <xsd:import namespace="12d22718-1b81-4d9b-9c7c-63e778a4ac48"/>
    <xsd:import namespace="61f8d551-c89c-402f-bb01-3d170a7825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BillingMetadata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22718-1b81-4d9b-9c7c-63e778a4ac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47d55938-41ab-4010-9402-597ab796c0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8d551-c89c-402f-bb01-3d170a7825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2395c8c-c50c-4f7f-8420-20549e603f90}" ma:internalName="TaxCatchAll" ma:showField="CatchAllData" ma:web="61f8d551-c89c-402f-bb01-3d170a7825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f8d551-c89c-402f-bb01-3d170a78256c" xsi:nil="true"/>
    <lcf76f155ced4ddcb4097134ff3c332f xmlns="12d22718-1b81-4d9b-9c7c-63e778a4ac4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08254B8-ED54-44DE-96B8-C7E64CB41165}"/>
</file>

<file path=customXml/itemProps2.xml><?xml version="1.0" encoding="utf-8"?>
<ds:datastoreItem xmlns:ds="http://schemas.openxmlformats.org/officeDocument/2006/customXml" ds:itemID="{F662D751-ADB1-4E3A-9DB3-D3F78E9E7794}"/>
</file>

<file path=customXml/itemProps3.xml><?xml version="1.0" encoding="utf-8"?>
<ds:datastoreItem xmlns:ds="http://schemas.openxmlformats.org/officeDocument/2006/customXml" ds:itemID="{9B20FC37-6012-4F0D-95A5-8D5F92B283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DATA_REN</vt:lpstr>
    </vt:vector>
  </TitlesOfParts>
  <Company>Transportokonomisk institutt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Jørgen Aarhaug</dc:creator>
  <cp:lastModifiedBy>Jørgen Aarhaug</cp:lastModifiedBy>
  <dcterms:created xsi:type="dcterms:W3CDTF">2026-05-05T10:48:52Z</dcterms:created>
  <dcterms:modified xsi:type="dcterms:W3CDTF">2026-05-05T10:49:31Z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0x010100BCC4DE7475514A49AAD078585C27BB33</vt:lpwstr>
  </property>
</Properties>
</file>